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49A6F552-5EEC-4BF6-AF48-83CFBF5EC1DD}" xr6:coauthVersionLast="47" xr6:coauthVersionMax="47" xr10:uidLastSave="{00000000-0000-0000-0000-000000000000}"/>
  <workbookProtection workbookAlgorithmName="SHA-512" workbookHashValue="4/gFV9SmUR92zAKZLBWImsJJgUTXkDYl7lrh/nXfi1Ws3JWmHNr9PHKle5oZMB9cJO6vC8UafUod88TwUZKRFA==" workbookSaltValue="JtJ2Kt/6704QE7ARQboxsw=="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委託料一覧!$A$5:$BR$34</definedName>
    <definedName name="_xlnm.Print_Area" localSheetId="1">委託料一覧!$A$1:$BV$34</definedName>
    <definedName name="_xlnm.Print_Area" localSheetId="0">'実施報告書兼請求書(記入しないこと)'!$A$1:$AL$63</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4" l="1"/>
  <c r="S42" i="4"/>
  <c r="AA42" i="4" s="1"/>
  <c r="Q42" i="4"/>
  <c r="AC42" i="4" l="1"/>
  <c r="Q36" i="4"/>
  <c r="AK36" i="4"/>
  <c r="AK44" i="4"/>
  <c r="AK43" i="4"/>
  <c r="AK41" i="4"/>
  <c r="AK40" i="4"/>
  <c r="AK8" i="4"/>
  <c r="G48" i="4"/>
  <c r="G47" i="4"/>
  <c r="L45" i="4"/>
  <c r="G44" i="4"/>
  <c r="G43" i="4"/>
  <c r="G41" i="4"/>
  <c r="G40" i="4"/>
  <c r="S44" i="4"/>
  <c r="AA44" i="4" s="1"/>
  <c r="S43" i="4"/>
  <c r="AA43" i="4" s="1"/>
  <c r="S41" i="4"/>
  <c r="AA41" i="4" s="1"/>
  <c r="S40" i="4"/>
  <c r="AA40" i="4" s="1"/>
  <c r="S39" i="4"/>
  <c r="AA39" i="4" s="1"/>
  <c r="S38" i="4"/>
  <c r="AA38" i="4" s="1"/>
  <c r="S37" i="4"/>
  <c r="AA37" i="4" s="1"/>
  <c r="S36" i="4"/>
  <c r="AA36" i="4" s="1"/>
  <c r="AP36" i="4"/>
  <c r="AC36" i="4" l="1"/>
  <c r="G37" i="4" l="1"/>
  <c r="G35" i="4" l="1"/>
  <c r="Q35" i="4"/>
  <c r="S35" i="4"/>
  <c r="AK35" i="4"/>
  <c r="AP35" i="4"/>
  <c r="AC35" i="4" l="1"/>
  <c r="AA35" i="4"/>
  <c r="G36" i="4"/>
  <c r="Q37" i="4" l="1"/>
  <c r="AC37" i="4"/>
  <c r="AK37" i="4"/>
  <c r="Q38" i="4"/>
  <c r="AC38" i="4"/>
  <c r="AK38" i="4"/>
  <c r="Q39" i="4"/>
  <c r="AC39" i="4"/>
  <c r="AK39" i="4"/>
  <c r="Q40" i="4"/>
  <c r="AP38" i="4"/>
  <c r="AP39" i="4"/>
  <c r="AP40" i="4"/>
  <c r="AP37" i="4"/>
  <c r="AC40" i="4" l="1"/>
  <c r="Q41" i="4"/>
  <c r="AP41" i="4"/>
  <c r="AC41" i="4" l="1"/>
  <c r="AC60" i="4" l="1"/>
  <c r="O60" i="4"/>
  <c r="AK46" i="4"/>
  <c r="Q45" i="4"/>
  <c r="AC44" i="4"/>
  <c r="Q44" i="4"/>
  <c r="AK34" i="4"/>
  <c r="S34" i="4"/>
  <c r="Q34" i="4"/>
  <c r="AK33" i="4"/>
  <c r="S33" i="4"/>
  <c r="AA33" i="4" s="1"/>
  <c r="Q33" i="4"/>
  <c r="AK32" i="4"/>
  <c r="S32" i="4"/>
  <c r="Q32" i="4"/>
  <c r="G32" i="4"/>
  <c r="S31" i="4"/>
  <c r="AC31" i="4" s="1"/>
  <c r="G31" i="4"/>
  <c r="AK31" i="4" s="1"/>
  <c r="AK30" i="4"/>
  <c r="S30" i="4"/>
  <c r="AC30" i="4" s="1"/>
  <c r="Q30" i="4"/>
  <c r="G30" i="4"/>
  <c r="S29" i="4"/>
  <c r="G29" i="4"/>
  <c r="AK29" i="4" s="1"/>
  <c r="AK28" i="4"/>
  <c r="S28" i="4"/>
  <c r="AC28" i="4" s="1"/>
  <c r="Q28" i="4"/>
  <c r="AK27" i="4"/>
  <c r="S27" i="4"/>
  <c r="AA27" i="4" s="1"/>
  <c r="Q27" i="4"/>
  <c r="G27" i="4"/>
  <c r="S26" i="4"/>
  <c r="AC26" i="4" s="1"/>
  <c r="G26" i="4"/>
  <c r="AK26" i="4" s="1"/>
  <c r="AK25" i="4"/>
  <c r="S25" i="4"/>
  <c r="AC25" i="4" s="1"/>
  <c r="Q25" i="4"/>
  <c r="AK24" i="4"/>
  <c r="S24" i="4"/>
  <c r="AC24" i="4" s="1"/>
  <c r="Q24" i="4"/>
  <c r="G24" i="4"/>
  <c r="S23" i="4"/>
  <c r="AC23" i="4" s="1"/>
  <c r="G23" i="4"/>
  <c r="AK23" i="4" s="1"/>
  <c r="AK22" i="4"/>
  <c r="S22" i="4"/>
  <c r="AC22" i="4" s="1"/>
  <c r="Q22" i="4"/>
  <c r="AK21" i="4"/>
  <c r="S21" i="4"/>
  <c r="AC21" i="4" s="1"/>
  <c r="Q21" i="4"/>
  <c r="G21" i="4"/>
  <c r="S20" i="4"/>
  <c r="AA20" i="4" s="1"/>
  <c r="G20" i="4"/>
  <c r="AK19" i="4"/>
  <c r="S19" i="4"/>
  <c r="AC19" i="4" s="1"/>
  <c r="Q19" i="4"/>
  <c r="AK18" i="4"/>
  <c r="S18" i="4"/>
  <c r="AC18" i="4" s="1"/>
  <c r="Q18" i="4"/>
  <c r="G18" i="4"/>
  <c r="S17" i="4"/>
  <c r="AA17" i="4" s="1"/>
  <c r="G17" i="4"/>
  <c r="Q17" i="4" s="1"/>
  <c r="AK16" i="4"/>
  <c r="S16" i="4"/>
  <c r="AA16" i="4" s="1"/>
  <c r="Q16" i="4"/>
  <c r="G16" i="4"/>
  <c r="S15" i="4"/>
  <c r="AC15" i="4" s="1"/>
  <c r="G15" i="4"/>
  <c r="AK15" i="4" s="1"/>
  <c r="T13" i="4"/>
  <c r="AP34" i="4"/>
  <c r="AP18" i="4"/>
  <c r="AO44" i="4"/>
  <c r="AO23" i="4"/>
  <c r="AO29" i="4"/>
  <c r="AO15" i="4"/>
  <c r="AO31" i="4"/>
  <c r="AP21" i="4"/>
  <c r="AP26" i="4"/>
  <c r="AP29" i="4"/>
  <c r="AP16" i="4"/>
  <c r="AP43" i="4"/>
  <c r="AP30" i="4"/>
  <c r="AO16" i="4"/>
  <c r="AP19" i="4"/>
  <c r="AP15" i="4"/>
  <c r="AO17" i="4"/>
  <c r="AO43" i="4"/>
  <c r="AP44" i="4"/>
  <c r="AP27" i="4"/>
  <c r="AO32" i="4"/>
  <c r="AP17" i="4"/>
  <c r="AP32" i="4"/>
  <c r="AO27" i="4"/>
  <c r="AO30" i="4"/>
  <c r="AP22" i="4"/>
  <c r="AO24" i="4"/>
  <c r="AP24" i="4"/>
  <c r="AP31" i="4"/>
  <c r="AP28" i="4"/>
  <c r="AP23" i="4"/>
  <c r="AP25" i="4"/>
  <c r="AP20" i="4"/>
  <c r="AO21" i="4"/>
  <c r="AP33" i="4"/>
  <c r="AO26" i="4"/>
  <c r="AO20" i="4"/>
  <c r="AO18" i="4"/>
  <c r="Q20" i="4" l="1"/>
  <c r="AC34" i="4"/>
  <c r="AA34" i="4"/>
  <c r="AC33" i="4"/>
  <c r="AK20" i="4"/>
  <c r="AC20" i="4"/>
  <c r="Q43" i="4"/>
  <c r="AK17" i="4"/>
  <c r="AC43" i="4"/>
  <c r="AA25" i="4"/>
  <c r="Q26" i="4"/>
  <c r="AC17" i="4"/>
  <c r="AA19" i="4"/>
  <c r="AA15" i="4"/>
  <c r="AA22" i="4"/>
  <c r="AC32" i="4"/>
  <c r="AA32" i="4"/>
  <c r="AC27" i="4"/>
  <c r="AA30" i="4"/>
  <c r="AC16" i="4"/>
  <c r="Q29" i="4"/>
  <c r="Q15" i="4"/>
  <c r="AC29" i="4"/>
  <c r="AA29" i="4"/>
  <c r="AA24" i="4"/>
  <c r="AA21" i="4"/>
  <c r="Q23" i="4"/>
  <c r="AA26" i="4"/>
  <c r="Q31" i="4"/>
  <c r="AA18" i="4"/>
  <c r="AA23" i="4"/>
  <c r="AA31" i="4"/>
  <c r="AA28" i="4"/>
  <c r="AC45" i="4" l="1"/>
  <c r="I46" i="4" s="1"/>
  <c r="AK45" i="4" l="1"/>
  <c r="R46" i="4"/>
  <c r="P11" i="4"/>
</calcChain>
</file>

<file path=xl/sharedStrings.xml><?xml version="1.0" encoding="utf-8"?>
<sst xmlns="http://schemas.openxmlformats.org/spreadsheetml/2006/main" count="656" uniqueCount="347">
  <si>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</si>
  <si>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</si>
  <si>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</si>
  <si>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</si>
  <si>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</si>
  <si>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</si>
  <si>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</si>
  <si>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</si>
  <si>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</si>
  <si>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</si>
  <si>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</si>
  <si>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</si>
  <si>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</si>
  <si>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</si>
  <si>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</si>
  <si>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</si>
  <si>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</si>
  <si>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</si>
  <si>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</si>
  <si>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</si>
  <si>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</si>
  <si>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</si>
  <si>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</si>
  <si>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</si>
  <si>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</si>
  <si>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</si>
  <si>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</si>
  <si>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</si>
  <si>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</si>
  <si>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</si>
  <si>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</si>
  <si>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</si>
  <si>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</si>
  <si>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</si>
  <si>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</si>
  <si>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</si>
  <si>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</si>
  <si>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</si>
  <si>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</si>
  <si>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</si>
  <si>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</si>
  <si>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</si>
  <si>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</si>
  <si>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</si>
  <si>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</si>
  <si>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</si>
  <si>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</si>
  <si>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</si>
  <si>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区　分</t>
    <rPh sb="0" eb="1">
      <t>ク</t>
    </rPh>
    <rPh sb="2" eb="3">
      <t>ブン</t>
    </rPh>
    <phoneticPr fontId="20"/>
  </si>
  <si>
    <t>円</t>
    <rPh sb="0" eb="1">
      <t>エン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</si>
  <si>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</si>
  <si>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</si>
  <si>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</si>
  <si>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</si>
  <si>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</si>
  <si>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</si>
  <si>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</si>
  <si>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</si>
  <si>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</si>
  <si>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</si>
  <si>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</si>
  <si>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</si>
  <si>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</si>
  <si>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</si>
  <si>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</si>
  <si>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</si>
  <si>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kenkou@city.nikaho.lg.jp</t>
  </si>
  <si>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</si>
  <si>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</si>
  <si>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</si>
  <si>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</si>
  <si>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</si>
  <si>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</si>
  <si>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</si>
  <si>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</si>
  <si>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</si>
  <si>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</si>
  <si>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</si>
  <si>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</si>
  <si>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</si>
  <si>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</si>
  <si>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</si>
  <si>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</si>
  <si>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</si>
  <si>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</si>
  <si>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</si>
  <si>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</si>
  <si>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</si>
  <si>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</si>
  <si>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</si>
  <si>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</si>
  <si>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</si>
  <si>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</si>
  <si>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</si>
  <si>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</si>
  <si>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</si>
  <si>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</si>
  <si>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</si>
  <si>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</si>
  <si>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</si>
  <si>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</si>
  <si>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</si>
  <si>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</si>
  <si>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</si>
  <si>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</si>
  <si>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</si>
  <si>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</si>
  <si>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</si>
  <si>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</si>
  <si>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</si>
  <si>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</si>
  <si>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</si>
  <si>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</si>
  <si>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</si>
  <si>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</si>
  <si>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</si>
  <si>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</si>
  <si>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</si>
  <si>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</si>
  <si>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</si>
  <si>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</si>
  <si>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</si>
  <si>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</si>
  <si>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</si>
  <si>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</si>
  <si>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</si>
  <si>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</si>
  <si>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</si>
  <si>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</si>
  <si>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</si>
  <si>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</si>
  <si>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</si>
  <si>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</si>
  <si>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</si>
  <si>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</si>
  <si>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</si>
  <si>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</si>
  <si>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</si>
  <si>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</si>
  <si>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</si>
  <si>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</si>
  <si>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</si>
  <si>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</si>
  <si>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</si>
  <si>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</si>
  <si>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</si>
  <si>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</si>
  <si>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</si>
  <si>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</si>
  <si>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</si>
  <si>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</si>
  <si>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</si>
  <si>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</si>
  <si>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</si>
  <si>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</si>
  <si>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</si>
  <si>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</si>
  <si>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</si>
  <si>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</si>
  <si>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</si>
  <si>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</si>
  <si>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</si>
  <si>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</si>
  <si>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</si>
  <si>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</si>
  <si>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</si>
  <si>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</si>
  <si>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</si>
  <si>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</si>
  <si>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</si>
  <si>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</si>
  <si>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</si>
  <si>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</si>
  <si>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</si>
  <si>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</si>
  <si>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</si>
  <si>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</si>
  <si>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</si>
  <si>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</si>
  <si>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</si>
  <si>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</si>
  <si>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</si>
  <si>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</si>
  <si>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</si>
  <si>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</si>
  <si>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</si>
  <si>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消費税額等</t>
    <rPh sb="0" eb="3">
      <t>ショウヒゼイ</t>
    </rPh>
    <rPh sb="3" eb="4">
      <t>ガク</t>
    </rPh>
    <rPh sb="4" eb="5">
      <t>トウ</t>
    </rPh>
    <phoneticPr fontId="20"/>
  </si>
  <si>
    <t>小坂町長　様</t>
  </si>
  <si>
    <t>0186-62-6667</t>
  </si>
  <si>
    <t>９価</t>
    <rPh sb="1" eb="2">
      <t>カ</t>
    </rPh>
    <phoneticPr fontId="20"/>
  </si>
  <si>
    <t>←小数点以下の対応については、請求先の市町村に確認の上、御対応ください。</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</si>
  <si>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</si>
  <si>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</si>
  <si>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</si>
  <si>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</si>
  <si>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</si>
  <si>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</si>
  <si>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</si>
  <si>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</si>
  <si>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</si>
  <si>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</si>
  <si>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</si>
  <si>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</si>
  <si>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</si>
  <si>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</si>
  <si>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</si>
  <si>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</si>
  <si>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</si>
  <si>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</si>
  <si>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</si>
  <si>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</si>
  <si>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</si>
  <si>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備　　　　　　考</t>
    <rPh sb="0" eb="1">
      <t>ビ</t>
    </rPh>
    <rPh sb="7" eb="8">
      <t>コウ</t>
    </rPh>
    <phoneticPr fontId="20"/>
  </si>
  <si>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</si>
  <si>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</si>
  <si>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</si>
  <si>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</si>
  <si>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</si>
  <si>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</si>
  <si>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</si>
  <si>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</si>
  <si>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登録番号</t>
    <rPh sb="0" eb="2">
      <t>トウロク</t>
    </rPh>
    <rPh sb="2" eb="4">
      <t>バンゴウ</t>
    </rPh>
    <phoneticPr fontId="20"/>
  </si>
  <si>
    <t>018-874-2894</t>
  </si>
  <si>
    <t>018-875-2800</t>
  </si>
  <si>
    <t>千田　敏志</t>
    <rPh sb="0" eb="2">
      <t>チダ</t>
    </rPh>
    <rPh sb="3" eb="4">
      <t>サトシ</t>
    </rPh>
    <rPh sb="4" eb="5">
      <t>シ</t>
    </rPh>
    <phoneticPr fontId="20"/>
  </si>
  <si>
    <t>018-875-2805</t>
  </si>
  <si>
    <t>0184-38-9190</t>
  </si>
  <si>
    <t>0186-77-2233</t>
  </si>
  <si>
    <t>018-853-5250</t>
  </si>
  <si>
    <t>kansenyobo@city.katagami.lg.jp</t>
  </si>
  <si>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</si>
  <si>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１０％対象</t>
    <rPh sb="3" eb="5">
      <t>タイショウ</t>
    </rPh>
    <phoneticPr fontId="20"/>
  </si>
  <si>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</si>
  <si>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</si>
  <si>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</si>
  <si>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</si>
  <si>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018-1692</t>
  </si>
  <si>
    <t>健康長寿課</t>
    <rPh sb="0" eb="2">
      <t>ケンコウ</t>
    </rPh>
    <rPh sb="2" eb="4">
      <t>チョウジュ</t>
    </rPh>
    <rPh sb="4" eb="5">
      <t>カ</t>
    </rPh>
    <phoneticPr fontId="20"/>
  </si>
  <si>
    <t>福祉課まるごと支援班</t>
    <rPh sb="0" eb="3">
      <t>フクシカ</t>
    </rPh>
    <rPh sb="7" eb="10">
      <t>シエンハン</t>
    </rPh>
    <phoneticPr fontId="20"/>
  </si>
  <si>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</si>
  <si>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</si>
  <si>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0185-89-1679</t>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</si>
  <si>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</si>
  <si>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</si>
  <si>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</si>
  <si>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</si>
  <si>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</si>
  <si>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</si>
  <si>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</si>
  <si>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</si>
  <si>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</si>
  <si>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</si>
  <si>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</si>
  <si>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</si>
  <si>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</si>
  <si>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</si>
  <si>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</si>
  <si>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</si>
  <si>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 xml:space="preserve">債権者が法人の場合、押印省略可。その場合、「医療機関名、所在地、氏名、請求書の発行責任者、担当者氏名、連絡先電話番号」を記載すること。 </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</si>
  <si>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</si>
  <si>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</si>
  <si>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</si>
  <si>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</si>
  <si>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</si>
  <si>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</si>
  <si>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</si>
  <si>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</si>
  <si>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</si>
  <si>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</si>
  <si>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</si>
  <si>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</si>
  <si>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</si>
  <si>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</si>
  <si>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</si>
  <si>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</si>
  <si>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</si>
  <si>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</si>
  <si>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子育て支援課</t>
    <rPh sb="0" eb="6">
      <t>コソ</t>
    </rPh>
    <phoneticPr fontId="20"/>
  </si>
  <si>
    <t>016-8501</t>
  </si>
  <si>
    <t>能代市上町１－３</t>
    <rPh sb="0" eb="3">
      <t>ノ</t>
    </rPh>
    <rPh sb="3" eb="4">
      <t>ウエ</t>
    </rPh>
    <rPh sb="4" eb="5">
      <t>マチ</t>
    </rPh>
    <phoneticPr fontId="20"/>
  </si>
  <si>
    <t>0185-89-2948</t>
  </si>
  <si>
    <t xml:space="preserve">杉渕 政子
</t>
    <rPh sb="0" eb="2">
      <t>スギブチ</t>
    </rPh>
    <rPh sb="3" eb="5">
      <t>マサコ</t>
    </rPh>
    <phoneticPr fontId="20"/>
  </si>
  <si>
    <t>kodomo-k@city.noshiro.lg.jp</t>
    <phoneticPr fontId="20"/>
  </si>
  <si>
    <t>010-0595</t>
  </si>
  <si>
    <t>012-8501</t>
  </si>
  <si>
    <t>018-5201</t>
  </si>
  <si>
    <t>0186-30-0119</t>
  </si>
  <si>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</si>
  <si>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</si>
  <si>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</si>
  <si>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010-0201</t>
  </si>
  <si>
    <t>014-0027</t>
  </si>
  <si>
    <t>押印なしの場合は「発行責任者及び担当者」の氏名及び連絡先を明記する。事務担当者から在籍確認の電話をする場合があります。</t>
  </si>
  <si>
    <t>kenkou@city.daisen.lg.jp</t>
  </si>
  <si>
    <t>0187-73-6816
0187-62-9302</t>
  </si>
  <si>
    <t>018-3315</t>
  </si>
  <si>
    <t>0186-62-6666</t>
  </si>
  <si>
    <t>R7年度～押印不要</t>
    <rPh sb="2" eb="4">
      <t>ネンド</t>
    </rPh>
    <rPh sb="5" eb="7">
      <t>オウイン</t>
    </rPh>
    <rPh sb="7" eb="9">
      <t>フヨウ</t>
    </rPh>
    <phoneticPr fontId="43"/>
  </si>
  <si>
    <t>kenkou@city.kitaakita.lg.jp</t>
  </si>
  <si>
    <t>neubora-anone@city.nikaho.lg.jp</t>
    <phoneticPr fontId="43"/>
  </si>
  <si>
    <t>0184-32-3002</t>
    <phoneticPr fontId="43"/>
  </si>
  <si>
    <t>こども家庭センター</t>
    <rPh sb="3" eb="5">
      <t>カテイ</t>
    </rPh>
    <phoneticPr fontId="20"/>
  </si>
  <si>
    <t>0187-43-3305</t>
  </si>
  <si>
    <t>保健師　千葉</t>
    <rPh sb="0" eb="3">
      <t>ホケンシ</t>
    </rPh>
    <rPh sb="4" eb="6">
      <t>チバ</t>
    </rPh>
    <phoneticPr fontId="20"/>
  </si>
  <si>
    <t>017-0292</t>
  </si>
  <si>
    <t>0186-29-3926</t>
  </si>
  <si>
    <t>018-4421</t>
  </si>
  <si>
    <t>0186-77-3008</t>
  </si>
  <si>
    <t>018-3201</t>
  </si>
  <si>
    <t>0185-79-2113</t>
  </si>
  <si>
    <t>【押印を省略する場合】余白に「発行責任者職名・氏名、担当者職名・氏名及び連絡先電話番号」を記載すること。</t>
    <phoneticPr fontId="43"/>
  </si>
  <si>
    <t>石田郁</t>
    <phoneticPr fontId="20"/>
  </si>
  <si>
    <t>hoken@town.happo.lg.jp/abe.risa@town.happo.lg.jp</t>
  </si>
  <si>
    <t>南秋田郡八郎潟町字大道８0</t>
    <rPh sb="0" eb="4">
      <t>ミナミアキタグン</t>
    </rPh>
    <rPh sb="4" eb="8">
      <t>ハチロウガタマチ</t>
    </rPh>
    <rPh sb="8" eb="9">
      <t>アザ</t>
    </rPh>
    <rPh sb="9" eb="11">
      <t>オオミチ</t>
    </rPh>
    <phoneticPr fontId="20"/>
  </si>
  <si>
    <t>018-1596</t>
  </si>
  <si>
    <t>押印の省略不可。</t>
    <rPh sb="0" eb="2">
      <t>オウイン</t>
    </rPh>
    <rPh sb="3" eb="5">
      <t>ショウリャク</t>
    </rPh>
    <rPh sb="5" eb="7">
      <t>フカ</t>
    </rPh>
    <phoneticPr fontId="43"/>
  </si>
  <si>
    <t>010-0443</t>
  </si>
  <si>
    <t>押印を省略する場合、余白に「発行責任者職名・氏名、発行担当者職名・氏名、連絡先電話番号」を記載すること。</t>
    <phoneticPr fontId="43"/>
  </si>
  <si>
    <t>山本郡三種町豊岡金田字森沢１－２</t>
    <rPh sb="0" eb="3">
      <t>ヤマモトグン</t>
    </rPh>
    <rPh sb="3" eb="6">
      <t>ミタネチョウ</t>
    </rPh>
    <rPh sb="6" eb="8">
      <t>トヨオカ</t>
    </rPh>
    <rPh sb="8" eb="10">
      <t>カネダ</t>
    </rPh>
    <rPh sb="10" eb="11">
      <t>アザ</t>
    </rPh>
    <rPh sb="11" eb="13">
      <t>モリサワ</t>
    </rPh>
    <phoneticPr fontId="20"/>
  </si>
  <si>
    <t>子育て健康課 子育て支援班</t>
    <rPh sb="0" eb="2">
      <t>コソダ</t>
    </rPh>
    <rPh sb="3" eb="5">
      <t>ケンコウ</t>
    </rPh>
    <rPh sb="5" eb="6">
      <t>カ</t>
    </rPh>
    <rPh sb="7" eb="9">
      <t>コソダ</t>
    </rPh>
    <rPh sb="10" eb="12">
      <t>シエン</t>
    </rPh>
    <rPh sb="12" eb="13">
      <t>ハン</t>
    </rPh>
    <phoneticPr fontId="20"/>
  </si>
  <si>
    <t>0185-27-8155</t>
    <phoneticPr fontId="20"/>
  </si>
  <si>
    <t>子ども未来課</t>
    <rPh sb="0" eb="1">
      <t>コ</t>
    </rPh>
    <rPh sb="3" eb="5">
      <t>ミライ</t>
    </rPh>
    <rPh sb="5" eb="6">
      <t>カ</t>
    </rPh>
    <phoneticPr fontId="20"/>
  </si>
  <si>
    <t>0183-55-8275</t>
    <phoneticPr fontId="20"/>
  </si>
  <si>
    <t>こども未来部こども家庭センター</t>
    <phoneticPr fontId="20"/>
  </si>
  <si>
    <t>0187-73-6811</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</si>
  <si>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</si>
  <si>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</si>
  <si>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018-2304　　　　　　　　　　　　　　</t>
    <phoneticPr fontId="20"/>
  </si>
  <si>
    <t>0185-74-7758</t>
    <phoneticPr fontId="20"/>
  </si>
  <si>
    <t>美郷町長　様</t>
    <phoneticPr fontId="20"/>
  </si>
  <si>
    <t>こども家庭センター（母子保健班）</t>
    <rPh sb="3" eb="5">
      <t>カテイ</t>
    </rPh>
    <rPh sb="10" eb="12">
      <t>ボシ</t>
    </rPh>
    <rPh sb="12" eb="14">
      <t>ホケン</t>
    </rPh>
    <rPh sb="14" eb="15">
      <t>ハン</t>
    </rPh>
    <phoneticPr fontId="20"/>
  </si>
  <si>
    <t>RSウイルスワクチン（母子免疫ワクチン）</t>
    <rPh sb="11" eb="13">
      <t>ボシ</t>
    </rPh>
    <rPh sb="13" eb="15">
      <t>メンエキ</t>
    </rPh>
    <phoneticPr fontId="20"/>
  </si>
  <si>
    <t>***</t>
    <phoneticPr fontId="20"/>
  </si>
  <si>
    <t>ヒトパピローマウイルス</t>
    <phoneticPr fontId="20"/>
  </si>
  <si>
    <t>RSウイルスワクチン（母子免疫ワクチン）</t>
    <phoneticPr fontId="20"/>
  </si>
  <si>
    <t>小 児 用 肺 炎 球 菌</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</si>
  <si>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</si>
  <si>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</si>
  <si>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</si>
  <si>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</si>
  <si>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</si>
  <si>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押印を省略する場合は、余白に「発行責任者職名・氏名、発行担当者職名・氏名、連絡先電話番号」を記載すること。</t>
    <phoneticPr fontId="20"/>
  </si>
  <si>
    <t>健康推進課</t>
    <rPh sb="0" eb="2">
      <t>ケンコウ</t>
    </rPh>
    <rPh sb="2" eb="4">
      <t>スイシン</t>
    </rPh>
    <rPh sb="4" eb="5">
      <t>カ</t>
    </rPh>
    <phoneticPr fontId="20"/>
  </si>
  <si>
    <t>押印を省略する場合は余白に担当者氏名及び連絡先を記載すること。</t>
    <phoneticPr fontId="20"/>
  </si>
  <si>
    <t>令和８年6月１日現在</t>
    <rPh sb="0" eb="2">
      <t>レイワ</t>
    </rPh>
    <rPh sb="3" eb="4">
      <t>ネン</t>
    </rPh>
    <rPh sb="5" eb="6">
      <t>ガツ</t>
    </rPh>
    <rPh sb="7" eb="8">
      <t>ニチ</t>
    </rPh>
    <rPh sb="8" eb="10">
      <t>ゲンザイ</t>
    </rPh>
    <phoneticPr fontId="20"/>
  </si>
  <si>
    <t>男鹿市長 菅原広二　様</t>
    <rPh sb="5" eb="7">
      <t>スガワラ</t>
    </rPh>
    <rPh sb="7" eb="9">
      <t>コウジ</t>
    </rPh>
    <phoneticPr fontId="20"/>
  </si>
  <si>
    <t>潟上市長 鈴木雄大　様</t>
    <rPh sb="5" eb="7">
      <t>スズキ</t>
    </rPh>
    <rPh sb="7" eb="9">
      <t>ユウタ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</si>
</sst>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3"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sz val="13"/>
      <name val="ＭＳ Ｐ明朝"/>
      <family val="1"/>
    </font>
    <font>
      <b/>
      <sz val="12"/>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10"/>
      <name val="ＭＳ Ｐゴシック"/>
      <family val="3"/>
      <charset val="128"/>
    </font>
    <font>
      <b/>
      <sz val="11"/>
      <name val="ＭＳ Ｐゴシック"/>
      <family val="3"/>
      <charset val="128"/>
    </font>
    <font>
      <sz val="6"/>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trike/>
      <sz val="10"/>
      <name val="ＭＳ Ｐゴシック"/>
      <family val="3"/>
      <charset val="128"/>
    </font>
    <font>
      <sz val="10"/>
      <color theme="1"/>
      <name val="ＭＳ Ｐゴシック"/>
      <family val="3"/>
    </font>
    <font>
      <b/>
      <sz val="10"/>
      <color theme="1"/>
      <name val="ＭＳ Ｐゴシック"/>
      <family val="3"/>
      <charset val="128"/>
    </font>
    <font>
      <sz val="11"/>
      <name val="ＭＳ Ｐ明朝"/>
      <family val="1"/>
      <charset val="128"/>
    </font>
    <font>
      <b/>
      <sz val="10"/>
      <color rgb="FFFF0000"/>
      <name val="ＭＳ Ｐゴシック"/>
      <family val="3"/>
      <charset val="128"/>
    </font>
    <font>
      <b/>
      <sz val="10"/>
      <color rgb="FFFF0000"/>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45"/>
        <bgColor indexed="64"/>
      </patternFill>
    </fill>
    <fill>
      <patternFill patternType="solid">
        <fgColor rgb="FFCCFFCC"/>
        <bgColor indexed="64"/>
      </patternFill>
    </fill>
    <fill>
      <patternFill patternType="solid">
        <fgColor rgb="FFFFE9E9"/>
        <bgColor indexed="64"/>
      </patternFill>
    </fill>
    <fill>
      <patternFill patternType="solid">
        <fgColor rgb="FFFFE7FF"/>
        <bgColor indexed="64"/>
      </patternFill>
    </fill>
    <fill>
      <patternFill patternType="solid">
        <fgColor rgb="FFFFCCFF"/>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hair">
        <color auto="1"/>
      </top>
      <bottom style="hair">
        <color auto="1"/>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style="thin">
        <color auto="1"/>
      </left>
      <right/>
      <top style="thin">
        <color indexed="64"/>
      </top>
      <bottom style="double">
        <color indexed="64"/>
      </bottom>
      <diagonal/>
    </border>
    <border>
      <left/>
      <right style="thin">
        <color indexed="64"/>
      </right>
      <top style="hair">
        <color auto="1"/>
      </top>
      <bottom style="hair">
        <color auto="1"/>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bottom/>
      <diagonal/>
    </border>
    <border>
      <left/>
      <right style="thin">
        <color indexed="64"/>
      </right>
      <top style="hair">
        <color auto="1"/>
      </top>
      <bottom style="double">
        <color indexed="64"/>
      </bottom>
      <diagonal/>
    </border>
    <border>
      <left style="thin">
        <color indexed="64"/>
      </left>
      <right style="thin">
        <color indexed="64"/>
      </right>
      <top style="hair">
        <color auto="1"/>
      </top>
      <bottom style="double">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51">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2" fillId="0" borderId="0" xfId="0" applyFont="1" applyAlignment="1">
      <alignment vertical="center"/>
    </xf>
    <xf numFmtId="0" fontId="23" fillId="0" borderId="0" xfId="0" applyFont="1" applyAlignment="1" applyProtection="1">
      <alignment vertical="center"/>
    </xf>
    <xf numFmtId="0" fontId="23" fillId="0" borderId="0" xfId="0" applyFont="1" applyAlignment="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4" fillId="0" borderId="0" xfId="0" applyFont="1" applyAlignment="1" applyProtection="1">
      <alignment horizontal="center" vertical="center"/>
    </xf>
    <xf numFmtId="0" fontId="24"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xf>
    <xf numFmtId="0" fontId="24" fillId="0" borderId="0" xfId="0" applyFont="1" applyAlignment="1" applyProtection="1">
      <alignment horizontal="distributed" vertical="center"/>
      <protection locked="0"/>
    </xf>
    <xf numFmtId="0" fontId="21" fillId="0" borderId="0" xfId="0" applyFont="1" applyAlignment="1" applyProtection="1">
      <alignment horizontal="right" vertical="center"/>
    </xf>
    <xf numFmtId="0" fontId="29" fillId="0" borderId="0" xfId="0" applyFont="1" applyAlignment="1" applyProtection="1">
      <alignment vertical="center"/>
    </xf>
    <xf numFmtId="0" fontId="0" fillId="0" borderId="0" xfId="0" applyAlignment="1">
      <alignment vertical="center" shrinkToFit="1"/>
    </xf>
    <xf numFmtId="0" fontId="21" fillId="0" borderId="0" xfId="0" applyFont="1" applyBorder="1" applyAlignment="1" applyProtection="1">
      <alignment horizontal="center" vertical="center"/>
    </xf>
    <xf numFmtId="179" fontId="21" fillId="0" borderId="0" xfId="0" applyNumberFormat="1" applyFont="1" applyAlignment="1" applyProtection="1">
      <alignment horizontal="center" vertical="center"/>
    </xf>
    <xf numFmtId="0" fontId="21" fillId="25" borderId="0" xfId="0" applyFont="1" applyFill="1" applyAlignment="1" applyProtection="1">
      <alignment horizontal="left" vertical="center" shrinkToFit="1"/>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38" fontId="36" fillId="0" borderId="14" xfId="44" applyFont="1" applyFill="1" applyBorder="1" applyAlignment="1" applyProtection="1">
      <alignment vertical="center" wrapText="1" shrinkToFit="1"/>
    </xf>
    <xf numFmtId="0" fontId="0" fillId="0" borderId="46" xfId="0" applyBorder="1" applyAlignment="1">
      <alignment horizontal="center" vertical="center"/>
    </xf>
    <xf numFmtId="0" fontId="37" fillId="0" borderId="0" xfId="0" applyFont="1" applyFill="1" applyAlignment="1">
      <alignment vertical="center"/>
    </xf>
    <xf numFmtId="0" fontId="41" fillId="0" borderId="0" xfId="0" applyFont="1" applyFill="1" applyAlignment="1">
      <alignment vertical="center" shrinkToFit="1"/>
    </xf>
    <xf numFmtId="0" fontId="36" fillId="0" borderId="0" xfId="0" applyFont="1" applyFill="1" applyAlignment="1">
      <alignment horizontal="left" shrinkToFit="1"/>
    </xf>
    <xf numFmtId="0" fontId="41" fillId="0" borderId="0" xfId="0" applyFont="1" applyFill="1" applyAlignment="1">
      <alignment horizontal="center" vertical="center" shrinkToFit="1"/>
    </xf>
    <xf numFmtId="0" fontId="41" fillId="0" borderId="0" xfId="0" applyFont="1" applyFill="1" applyAlignment="1">
      <alignment vertical="center" wrapText="1" shrinkToFit="1"/>
    </xf>
    <xf numFmtId="0" fontId="41" fillId="0" borderId="0" xfId="0" applyFont="1" applyFill="1" applyAlignment="1">
      <alignment shrinkToFit="1"/>
    </xf>
    <xf numFmtId="0" fontId="36" fillId="0" borderId="0" xfId="0" applyFont="1" applyFill="1" applyAlignment="1">
      <alignment horizontal="center" shrinkToFit="1"/>
    </xf>
    <xf numFmtId="0" fontId="36" fillId="0" borderId="0" xfId="0" applyFont="1" applyFill="1" applyAlignment="1">
      <alignment horizontal="left" vertical="center" shrinkToFit="1"/>
    </xf>
    <xf numFmtId="0" fontId="36" fillId="0" borderId="0" xfId="0" applyFont="1" applyFill="1" applyAlignment="1">
      <alignment vertical="center" shrinkToFit="1"/>
    </xf>
    <xf numFmtId="0" fontId="41" fillId="0" borderId="1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8" xfId="0" applyFont="1" applyFill="1" applyBorder="1" applyAlignment="1">
      <alignment horizontal="center" vertical="center" shrinkToFit="1"/>
    </xf>
    <xf numFmtId="0" fontId="41" fillId="0" borderId="14" xfId="0" quotePrefix="1" applyFont="1" applyFill="1" applyBorder="1" applyAlignment="1">
      <alignment vertical="center" shrinkToFit="1"/>
    </xf>
    <xf numFmtId="0" fontId="41" fillId="0" borderId="14" xfId="0" applyFont="1" applyFill="1" applyBorder="1" applyAlignment="1">
      <alignment vertical="center" shrinkToFit="1"/>
    </xf>
    <xf numFmtId="0" fontId="41" fillId="0" borderId="14" xfId="0" applyFont="1" applyFill="1" applyBorder="1" applyAlignment="1">
      <alignment shrinkToFit="1"/>
    </xf>
    <xf numFmtId="3" fontId="41" fillId="0" borderId="14" xfId="0" applyNumberFormat="1" applyFont="1" applyFill="1" applyBorder="1" applyAlignment="1">
      <alignment vertical="center" shrinkToFit="1"/>
    </xf>
    <xf numFmtId="3" fontId="41" fillId="0" borderId="14" xfId="0" applyNumberFormat="1" applyFont="1" applyFill="1" applyBorder="1" applyAlignment="1">
      <alignment horizontal="center" vertical="center" shrinkToFit="1"/>
    </xf>
    <xf numFmtId="38" fontId="41" fillId="0" borderId="14" xfId="44" applyFont="1" applyFill="1" applyBorder="1" applyAlignment="1" applyProtection="1">
      <alignment vertical="center" wrapText="1" shrinkToFit="1"/>
    </xf>
    <xf numFmtId="0" fontId="41" fillId="0" borderId="14" xfId="0" applyFont="1" applyFill="1" applyBorder="1" applyAlignment="1">
      <alignment vertical="center" wrapText="1" shrinkToFit="1"/>
    </xf>
    <xf numFmtId="0" fontId="36" fillId="0" borderId="0" xfId="0" applyFont="1" applyFill="1" applyAlignment="1">
      <alignment shrinkToFit="1"/>
    </xf>
    <xf numFmtId="0" fontId="36" fillId="0" borderId="0" xfId="0" applyFont="1" applyFill="1" applyAlignment="1">
      <alignment wrapText="1"/>
    </xf>
    <xf numFmtId="0" fontId="41" fillId="0" borderId="0" xfId="0" applyFont="1" applyFill="1" applyAlignment="1">
      <alignment horizontal="center" shrinkToFit="1"/>
    </xf>
    <xf numFmtId="0" fontId="41" fillId="0" borderId="0" xfId="0" applyFont="1" applyFill="1" applyAlignment="1">
      <alignment wrapText="1" shrinkToFit="1"/>
    </xf>
    <xf numFmtId="0" fontId="36" fillId="0" borderId="14" xfId="0" applyFont="1" applyFill="1" applyBorder="1" applyAlignment="1">
      <alignment vertical="center" shrinkToFit="1"/>
    </xf>
    <xf numFmtId="0" fontId="36" fillId="0" borderId="14" xfId="34" applyFont="1" applyFill="1" applyBorder="1" applyAlignment="1">
      <alignment horizontal="center" vertical="center" shrinkToFit="1"/>
    </xf>
    <xf numFmtId="0" fontId="36" fillId="0" borderId="14" xfId="0" applyFont="1" applyFill="1" applyBorder="1" applyAlignment="1">
      <alignment shrinkToFit="1"/>
    </xf>
    <xf numFmtId="3" fontId="36" fillId="0" borderId="14" xfId="0" applyNumberFormat="1" applyFont="1" applyFill="1" applyBorder="1" applyAlignment="1">
      <alignment vertical="center" shrinkToFit="1"/>
    </xf>
    <xf numFmtId="3" fontId="36" fillId="0" borderId="14" xfId="0" applyNumberFormat="1" applyFont="1" applyFill="1" applyBorder="1" applyAlignment="1">
      <alignment horizontal="right" vertical="center" shrinkToFit="1"/>
    </xf>
    <xf numFmtId="0" fontId="35" fillId="0" borderId="14" xfId="34" applyFont="1" applyFill="1" applyBorder="1" applyAlignment="1">
      <alignment horizontal="center" vertical="center" shrinkToFit="1"/>
    </xf>
    <xf numFmtId="3" fontId="35" fillId="0" borderId="14" xfId="0" applyNumberFormat="1" applyFont="1" applyFill="1" applyBorder="1" applyAlignment="1">
      <alignment vertical="center" shrinkToFit="1"/>
    </xf>
    <xf numFmtId="3" fontId="36" fillId="0" borderId="14" xfId="0" applyNumberFormat="1" applyFont="1" applyFill="1" applyBorder="1" applyAlignment="1">
      <alignment horizontal="center" vertical="center" shrinkToFit="1"/>
    </xf>
    <xf numFmtId="0" fontId="36" fillId="0" borderId="42" xfId="34" applyFont="1" applyFill="1" applyBorder="1" applyAlignment="1">
      <alignment vertical="center" wrapText="1"/>
    </xf>
    <xf numFmtId="0" fontId="36" fillId="0" borderId="14" xfId="0" applyFont="1" applyFill="1" applyBorder="1" applyAlignment="1">
      <alignment vertical="top" wrapText="1"/>
    </xf>
    <xf numFmtId="0" fontId="36" fillId="0" borderId="14" xfId="34" applyFont="1" applyFill="1" applyBorder="1" applyAlignment="1">
      <alignment horizontal="left" vertical="center" wrapText="1" shrinkToFit="1"/>
    </xf>
    <xf numFmtId="0" fontId="44" fillId="0" borderId="40" xfId="28" applyFont="1" applyFill="1" applyBorder="1" applyAlignment="1">
      <alignment vertical="center" shrinkToFit="1"/>
    </xf>
    <xf numFmtId="0" fontId="36" fillId="0" borderId="50" xfId="34" applyFont="1" applyFill="1" applyBorder="1" applyAlignment="1">
      <alignment horizontal="left" vertical="center" wrapText="1" shrinkToFit="1"/>
    </xf>
    <xf numFmtId="0" fontId="36" fillId="0" borderId="50" xfId="34" applyFont="1" applyFill="1" applyBorder="1" applyAlignment="1">
      <alignment horizontal="center" vertical="center" shrinkToFit="1"/>
    </xf>
    <xf numFmtId="176" fontId="36" fillId="0" borderId="14" xfId="0" applyNumberFormat="1" applyFont="1" applyFill="1" applyBorder="1" applyAlignment="1">
      <alignment horizontal="left" vertical="center" wrapText="1" shrinkToFit="1"/>
    </xf>
    <xf numFmtId="176" fontId="36" fillId="0" borderId="14" xfId="0" applyNumberFormat="1" applyFont="1" applyFill="1" applyBorder="1" applyAlignment="1">
      <alignment horizontal="center" vertical="center" wrapText="1" shrinkToFit="1"/>
    </xf>
    <xf numFmtId="0" fontId="36" fillId="0" borderId="14" xfId="0" applyFont="1" applyFill="1" applyBorder="1" applyAlignment="1">
      <alignment vertical="center" wrapText="1" shrinkToFit="1"/>
    </xf>
    <xf numFmtId="176" fontId="45" fillId="0" borderId="14" xfId="28" applyNumberFormat="1" applyFont="1" applyFill="1" applyBorder="1" applyAlignment="1">
      <alignment horizontal="left" vertical="center" wrapText="1" shrinkToFit="1"/>
    </xf>
    <xf numFmtId="176" fontId="36" fillId="0" borderId="14" xfId="0" applyNumberFormat="1" applyFont="1" applyFill="1" applyBorder="1" applyAlignment="1">
      <alignment horizontal="left" vertical="center" shrinkToFit="1"/>
    </xf>
    <xf numFmtId="176" fontId="36" fillId="0" borderId="14" xfId="0" applyNumberFormat="1" applyFont="1" applyFill="1" applyBorder="1" applyAlignment="1">
      <alignment horizontal="center" vertical="center" shrinkToFit="1"/>
    </xf>
    <xf numFmtId="176" fontId="45" fillId="0" borderId="14" xfId="28" applyNumberFormat="1" applyFont="1" applyFill="1" applyBorder="1" applyAlignment="1" applyProtection="1">
      <alignment horizontal="left" vertical="center" shrinkToFit="1"/>
    </xf>
    <xf numFmtId="176" fontId="36" fillId="0" borderId="40" xfId="0" applyNumberFormat="1" applyFont="1" applyFill="1" applyBorder="1" applyAlignment="1">
      <alignment horizontal="left" vertical="center" wrapText="1" shrinkToFit="1"/>
    </xf>
    <xf numFmtId="176" fontId="36" fillId="0" borderId="40" xfId="0" applyNumberFormat="1" applyFont="1" applyFill="1" applyBorder="1" applyAlignment="1">
      <alignment horizontal="center" vertical="center" shrinkToFit="1"/>
    </xf>
    <xf numFmtId="176" fontId="36" fillId="0" borderId="40" xfId="0" applyNumberFormat="1" applyFont="1" applyFill="1" applyBorder="1" applyAlignment="1">
      <alignment horizontal="left" vertical="center" shrinkToFit="1"/>
    </xf>
    <xf numFmtId="176" fontId="46" fillId="0" borderId="40" xfId="0" applyNumberFormat="1" applyFont="1" applyFill="1" applyBorder="1" applyAlignment="1">
      <alignment horizontal="left" vertical="center" wrapText="1" shrinkToFit="1"/>
    </xf>
    <xf numFmtId="0" fontId="36" fillId="0" borderId="42" xfId="34" applyFont="1" applyFill="1" applyBorder="1" applyAlignment="1">
      <alignment vertical="center" wrapText="1" shrinkToFit="1"/>
    </xf>
    <xf numFmtId="0" fontId="36" fillId="0" borderId="14" xfId="0" applyFont="1" applyFill="1" applyBorder="1" applyAlignment="1">
      <alignment horizontal="center" vertical="center" shrinkToFit="1"/>
    </xf>
    <xf numFmtId="0" fontId="36"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40" xfId="0" applyNumberFormat="1" applyFont="1" applyFill="1" applyBorder="1" applyAlignment="1">
      <alignment horizontal="left" vertical="center" shrinkToFit="1"/>
    </xf>
    <xf numFmtId="176" fontId="45" fillId="0" borderId="14" xfId="0" applyNumberFormat="1" applyFont="1" applyFill="1" applyBorder="1" applyAlignment="1">
      <alignment horizontal="left" vertical="center" wrapText="1" shrinkToFit="1"/>
    </xf>
    <xf numFmtId="176" fontId="45" fillId="0" borderId="14" xfId="28" applyNumberFormat="1" applyFont="1" applyFill="1" applyBorder="1" applyAlignment="1">
      <alignment horizontal="left" vertical="center" shrinkToFit="1"/>
    </xf>
    <xf numFmtId="176" fontId="45" fillId="0" borderId="40" xfId="28" applyNumberFormat="1" applyFont="1" applyFill="1" applyBorder="1" applyAlignment="1">
      <alignment horizontal="left" vertical="center" wrapText="1" shrinkToFit="1"/>
    </xf>
    <xf numFmtId="3" fontId="37" fillId="0" borderId="14" xfId="0" applyNumberFormat="1" applyFont="1" applyFill="1" applyBorder="1" applyAlignment="1">
      <alignment horizontal="center" vertical="center" shrinkToFit="1"/>
    </xf>
    <xf numFmtId="3" fontId="37" fillId="0" borderId="14" xfId="0" applyNumberFormat="1" applyFont="1" applyFill="1" applyBorder="1" applyAlignment="1">
      <alignment horizontal="right" vertical="center" shrinkToFit="1"/>
    </xf>
    <xf numFmtId="176" fontId="45" fillId="0" borderId="40"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176" fontId="44" fillId="0" borderId="14" xfId="28" applyNumberFormat="1" applyFont="1" applyFill="1" applyBorder="1" applyAlignment="1" applyProtection="1">
      <alignment horizontal="left" vertical="center" shrinkToFit="1"/>
    </xf>
    <xf numFmtId="176" fontId="42" fillId="0" borderId="14" xfId="0" applyNumberFormat="1" applyFont="1" applyFill="1" applyBorder="1" applyAlignment="1">
      <alignment horizontal="left" vertical="center" shrinkToFit="1"/>
    </xf>
    <xf numFmtId="0" fontId="42"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36" fillId="0" borderId="14" xfId="0" applyFont="1" applyFill="1" applyBorder="1" applyAlignment="1">
      <alignment horizontal="center" vertical="center"/>
    </xf>
    <xf numFmtId="0" fontId="37" fillId="0" borderId="14" xfId="0" applyFont="1" applyBorder="1" applyAlignment="1">
      <alignment vertical="center" wrapText="1" shrinkToFit="1"/>
    </xf>
    <xf numFmtId="0" fontId="36" fillId="0" borderId="14" xfId="0" applyFont="1" applyBorder="1" applyAlignment="1">
      <alignment vertical="center" shrinkToFit="1"/>
    </xf>
    <xf numFmtId="0" fontId="36" fillId="0" borderId="14" xfId="34" applyFont="1" applyBorder="1" applyAlignment="1">
      <alignment horizontal="center" vertical="center" shrinkToFit="1"/>
    </xf>
    <xf numFmtId="180" fontId="36" fillId="0" borderId="14" xfId="34" applyNumberFormat="1" applyFont="1" applyBorder="1" applyAlignment="1">
      <alignment vertical="center" shrinkToFit="1"/>
    </xf>
    <xf numFmtId="0" fontId="36" fillId="0" borderId="50" xfId="34" applyFont="1" applyBorder="1" applyAlignment="1">
      <alignment horizontal="left" vertical="center" shrinkToFit="1"/>
    </xf>
    <xf numFmtId="0" fontId="36" fillId="0" borderId="26" xfId="34" applyFont="1" applyBorder="1" applyAlignment="1">
      <alignment horizontal="center" vertical="center" shrinkToFit="1"/>
    </xf>
    <xf numFmtId="180" fontId="36" fillId="0" borderId="40" xfId="34" applyNumberFormat="1" applyFont="1" applyBorder="1" applyAlignment="1">
      <alignment vertical="center" shrinkToFit="1"/>
    </xf>
    <xf numFmtId="176" fontId="36" fillId="0" borderId="14" xfId="0" applyNumberFormat="1" applyFont="1" applyBorder="1" applyAlignment="1">
      <alignment horizontal="left" vertical="center" wrapText="1" shrinkToFit="1"/>
    </xf>
    <xf numFmtId="176" fontId="36" fillId="0" borderId="14" xfId="0" applyNumberFormat="1" applyFont="1" applyBorder="1" applyAlignment="1">
      <alignment horizontal="center" vertical="center" wrapText="1" shrinkToFit="1"/>
    </xf>
    <xf numFmtId="176" fontId="36" fillId="0" borderId="14" xfId="0" applyNumberFormat="1" applyFont="1" applyBorder="1" applyAlignment="1">
      <alignment horizontal="left" vertical="center" shrinkToFit="1"/>
    </xf>
    <xf numFmtId="176" fontId="36" fillId="0" borderId="14" xfId="0" applyNumberFormat="1" applyFont="1" applyBorder="1" applyAlignment="1">
      <alignment horizontal="center" vertical="center" shrinkToFit="1"/>
    </xf>
    <xf numFmtId="176" fontId="36" fillId="0" borderId="40" xfId="0" applyNumberFormat="1" applyFont="1" applyBorder="1" applyAlignment="1">
      <alignment horizontal="left" vertical="center" wrapText="1" shrinkToFit="1"/>
    </xf>
    <xf numFmtId="176" fontId="36" fillId="0" borderId="40" xfId="0" applyNumberFormat="1" applyFont="1" applyBorder="1" applyAlignment="1">
      <alignment horizontal="center" vertical="center" shrinkToFit="1"/>
    </xf>
    <xf numFmtId="176" fontId="36" fillId="0" borderId="40" xfId="0" applyNumberFormat="1" applyFont="1" applyBorder="1" applyAlignment="1">
      <alignment horizontal="left" vertical="center" shrinkToFit="1"/>
    </xf>
    <xf numFmtId="176" fontId="36" fillId="0" borderId="40" xfId="0" applyNumberFormat="1" applyFont="1" applyBorder="1" applyAlignment="1">
      <alignment horizontal="center" vertical="center" wrapText="1" shrinkToFit="1"/>
    </xf>
    <xf numFmtId="0" fontId="36" fillId="0" borderId="14" xfId="0" applyFont="1" applyBorder="1" applyAlignment="1">
      <alignment horizontal="center" vertical="center" shrinkToFit="1"/>
    </xf>
    <xf numFmtId="176" fontId="36" fillId="0" borderId="40" xfId="0" applyNumberFormat="1" applyFont="1" applyBorder="1" applyAlignment="1">
      <alignment vertical="center" shrinkToFit="1"/>
    </xf>
    <xf numFmtId="176" fontId="36" fillId="0" borderId="14" xfId="0" applyNumberFormat="1" applyFont="1" applyBorder="1" applyAlignment="1">
      <alignment vertical="center" shrinkToFit="1"/>
    </xf>
    <xf numFmtId="0" fontId="36" fillId="0" borderId="14" xfId="34" applyFont="1" applyBorder="1" applyAlignment="1">
      <alignment horizontal="left" vertical="center" shrinkToFit="1"/>
    </xf>
    <xf numFmtId="180" fontId="36" fillId="0" borderId="14" xfId="34" applyNumberFormat="1" applyFont="1" applyBorder="1" applyAlignment="1">
      <alignment horizontal="left" vertical="center" shrinkToFit="1"/>
    </xf>
    <xf numFmtId="3" fontId="36" fillId="0" borderId="14" xfId="0" applyNumberFormat="1" applyFont="1" applyBorder="1" applyAlignment="1">
      <alignment shrinkToFit="1"/>
    </xf>
    <xf numFmtId="3" fontId="47" fillId="0" borderId="14" xfId="0" applyNumberFormat="1" applyFont="1" applyBorder="1" applyAlignment="1">
      <alignment vertical="center" shrinkToFit="1"/>
    </xf>
    <xf numFmtId="3" fontId="35" fillId="0" borderId="14" xfId="0" applyNumberFormat="1" applyFont="1" applyBorder="1" applyAlignment="1">
      <alignment vertical="center" shrinkToFit="1"/>
    </xf>
    <xf numFmtId="3" fontId="36" fillId="0" borderId="14" xfId="0" applyNumberFormat="1" applyFont="1" applyBorder="1" applyAlignment="1">
      <alignment horizontal="center" vertical="center" shrinkToFit="1"/>
    </xf>
    <xf numFmtId="3" fontId="36" fillId="0" borderId="14" xfId="0" applyNumberFormat="1" applyFont="1" applyBorder="1" applyAlignment="1">
      <alignment horizontal="right" vertical="center" shrinkToFit="1"/>
    </xf>
    <xf numFmtId="3" fontId="36" fillId="0" borderId="14" xfId="0" applyNumberFormat="1" applyFont="1" applyBorder="1" applyAlignment="1">
      <alignment vertical="center" shrinkToFit="1"/>
    </xf>
    <xf numFmtId="0" fontId="36" fillId="0" borderId="14" xfId="0" applyFont="1" applyBorder="1" applyAlignment="1">
      <alignment shrinkToFit="1"/>
    </xf>
    <xf numFmtId="38" fontId="35" fillId="0" borderId="14" xfId="44" applyFont="1" applyFill="1" applyBorder="1" applyAlignment="1">
      <alignment horizontal="right" vertical="center" shrinkToFit="1"/>
    </xf>
    <xf numFmtId="3" fontId="36" fillId="31" borderId="14" xfId="0" applyNumberFormat="1" applyFont="1" applyFill="1" applyBorder="1" applyAlignment="1">
      <alignment vertical="center" shrinkToFit="1"/>
    </xf>
    <xf numFmtId="3" fontId="49" fillId="30" borderId="14" xfId="0" applyNumberFormat="1" applyFont="1" applyFill="1" applyBorder="1" applyAlignment="1">
      <alignment horizontal="right" vertical="center" shrinkToFit="1"/>
    </xf>
    <xf numFmtId="3" fontId="35" fillId="31" borderId="14" xfId="0" applyNumberFormat="1" applyFont="1" applyFill="1" applyBorder="1" applyAlignment="1">
      <alignment horizontal="right" vertical="center" shrinkToFit="1"/>
    </xf>
    <xf numFmtId="3" fontId="36" fillId="30" borderId="14" xfId="0" applyNumberFormat="1" applyFont="1" applyFill="1" applyBorder="1" applyAlignment="1">
      <alignment vertical="center" shrinkToFit="1"/>
    </xf>
    <xf numFmtId="3" fontId="35" fillId="30" borderId="14" xfId="0" applyNumberFormat="1" applyFont="1" applyFill="1" applyBorder="1" applyAlignment="1">
      <alignment horizontal="right" vertical="center" shrinkToFit="1"/>
    </xf>
    <xf numFmtId="3" fontId="49" fillId="30" borderId="14" xfId="0" applyNumberFormat="1" applyFont="1" applyFill="1" applyBorder="1" applyAlignment="1">
      <alignment vertical="center" shrinkToFit="1"/>
    </xf>
    <xf numFmtId="3" fontId="49" fillId="30" borderId="10" xfId="0" applyNumberFormat="1" applyFont="1" applyFill="1" applyBorder="1" applyAlignment="1">
      <alignment horizontal="right" vertical="center" shrinkToFit="1"/>
    </xf>
    <xf numFmtId="38" fontId="35" fillId="30" borderId="14" xfId="44" applyFont="1" applyFill="1" applyBorder="1" applyAlignment="1">
      <alignment horizontal="right" vertical="center" shrinkToFit="1"/>
    </xf>
    <xf numFmtId="38" fontId="35" fillId="30" borderId="14" xfId="44" applyFont="1" applyFill="1" applyBorder="1" applyAlignment="1">
      <alignment horizontal="right" vertical="center" wrapText="1"/>
    </xf>
    <xf numFmtId="3" fontId="35" fillId="30" borderId="10" xfId="0" applyNumberFormat="1" applyFont="1" applyFill="1" applyBorder="1" applyAlignment="1">
      <alignment horizontal="right" vertical="center" shrinkToFit="1"/>
    </xf>
    <xf numFmtId="3" fontId="35" fillId="30" borderId="14" xfId="0" applyNumberFormat="1" applyFont="1" applyFill="1" applyBorder="1" applyAlignment="1">
      <alignment vertical="center" shrinkToFit="1"/>
    </xf>
    <xf numFmtId="3" fontId="36" fillId="30" borderId="14" xfId="0" applyNumberFormat="1" applyFont="1" applyFill="1" applyBorder="1" applyAlignment="1">
      <alignment horizontal="right" vertical="center" shrinkToFit="1"/>
    </xf>
    <xf numFmtId="3" fontId="36" fillId="30" borderId="10" xfId="0" applyNumberFormat="1" applyFont="1" applyFill="1" applyBorder="1" applyAlignment="1">
      <alignment horizontal="right" vertical="center" shrinkToFit="1"/>
    </xf>
    <xf numFmtId="176" fontId="51" fillId="0" borderId="14" xfId="0" applyNumberFormat="1" applyFont="1" applyBorder="1" applyAlignment="1">
      <alignment horizontal="center" vertical="center" shrinkToFit="1"/>
    </xf>
    <xf numFmtId="3" fontId="36" fillId="32" borderId="14" xfId="0" applyNumberFormat="1" applyFont="1" applyFill="1" applyBorder="1" applyAlignment="1">
      <alignment vertical="center" shrinkToFit="1"/>
    </xf>
    <xf numFmtId="3" fontId="51" fillId="0" borderId="14" xfId="0" applyNumberFormat="1" applyFont="1" applyBorder="1" applyAlignment="1">
      <alignment vertical="center" shrinkToFit="1"/>
    </xf>
    <xf numFmtId="3" fontId="51" fillId="0" borderId="14" xfId="0" applyNumberFormat="1" applyFont="1" applyBorder="1" applyAlignment="1">
      <alignment horizontal="right" vertical="center" shrinkToFit="1"/>
    </xf>
    <xf numFmtId="38" fontId="52" fillId="30" borderId="14" xfId="44" applyFont="1" applyFill="1" applyBorder="1" applyAlignment="1">
      <alignment horizontal="right" vertical="center" shrinkToFit="1"/>
    </xf>
    <xf numFmtId="3" fontId="51" fillId="31" borderId="14" xfId="0" applyNumberFormat="1" applyFont="1" applyFill="1" applyBorder="1" applyAlignment="1">
      <alignment vertical="center" shrinkToFit="1"/>
    </xf>
    <xf numFmtId="3" fontId="51" fillId="30" borderId="14" xfId="0" applyNumberFormat="1" applyFont="1" applyFill="1" applyBorder="1" applyAlignment="1">
      <alignment horizontal="right" vertical="center" shrinkToFit="1"/>
    </xf>
    <xf numFmtId="3" fontId="51" fillId="30" borderId="14" xfId="0" applyNumberFormat="1" applyFont="1" applyFill="1" applyBorder="1" applyAlignment="1">
      <alignment vertical="center" shrinkToFit="1"/>
    </xf>
    <xf numFmtId="0" fontId="22" fillId="0" borderId="35" xfId="0" applyFont="1" applyBorder="1" applyAlignment="1" applyProtection="1">
      <alignment horizontal="center" vertical="center"/>
    </xf>
    <xf numFmtId="0" fontId="22" fillId="0" borderId="49" xfId="0" applyFont="1" applyBorder="1" applyAlignment="1" applyProtection="1">
      <alignment horizontal="center" vertical="center"/>
    </xf>
    <xf numFmtId="0" fontId="39"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0" fillId="0" borderId="17" xfId="0" applyFont="1" applyFill="1" applyBorder="1" applyAlignment="1">
      <alignment horizontal="left" vertical="center" indent="1"/>
    </xf>
    <xf numFmtId="0" fontId="0" fillId="0" borderId="22"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4" xfId="0" applyFont="1" applyFill="1" applyBorder="1" applyAlignment="1">
      <alignment horizontal="left" vertical="center" indent="1"/>
    </xf>
    <xf numFmtId="0" fontId="23" fillId="0" borderId="14" xfId="0" applyFont="1" applyBorder="1" applyAlignment="1">
      <alignment horizontal="center" vertical="center"/>
    </xf>
    <xf numFmtId="176" fontId="27" fillId="25" borderId="10" xfId="0" applyNumberFormat="1" applyFont="1" applyFill="1" applyBorder="1" applyAlignment="1" applyProtection="1">
      <alignment vertical="center"/>
      <protection locked="0"/>
    </xf>
    <xf numFmtId="176" fontId="27" fillId="25" borderId="16" xfId="0" applyNumberFormat="1" applyFont="1" applyFill="1" applyBorder="1" applyAlignment="1" applyProtection="1">
      <alignment vertical="center"/>
      <protection locked="0"/>
    </xf>
    <xf numFmtId="176" fontId="27" fillId="25" borderId="21" xfId="0" applyNumberFormat="1" applyFont="1" applyFill="1" applyBorder="1" applyAlignment="1" applyProtection="1">
      <alignment vertical="center"/>
      <protection locked="0"/>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2" xfId="0" applyFont="1" applyBorder="1" applyAlignment="1" applyProtection="1">
      <alignment horizontal="center"/>
    </xf>
    <xf numFmtId="0" fontId="26" fillId="26" borderId="17" xfId="0" applyFont="1" applyFill="1" applyBorder="1" applyAlignment="1" applyProtection="1">
      <alignment vertical="center"/>
      <protection locked="0"/>
    </xf>
    <xf numFmtId="0" fontId="26" fillId="26" borderId="22"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4" xfId="0" applyFont="1" applyBorder="1" applyAlignment="1" applyProtection="1">
      <alignment horizontal="center" vertical="top"/>
    </xf>
    <xf numFmtId="0" fontId="22" fillId="26" borderId="18" xfId="0" applyFont="1" applyFill="1" applyBorder="1" applyAlignment="1" applyProtection="1">
      <alignment vertical="center"/>
      <protection locked="0"/>
    </xf>
    <xf numFmtId="0" fontId="22" fillId="26" borderId="24"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176" fontId="27" fillId="25" borderId="25" xfId="0" applyNumberFormat="1" applyFont="1" applyFill="1" applyBorder="1" applyAlignment="1" applyProtection="1">
      <alignment vertical="center"/>
      <protection locked="0"/>
    </xf>
    <xf numFmtId="176" fontId="27" fillId="25" borderId="28" xfId="0" applyNumberFormat="1" applyFont="1" applyFill="1" applyBorder="1" applyAlignment="1" applyProtection="1">
      <alignment vertical="center"/>
      <protection locked="0"/>
    </xf>
    <xf numFmtId="0" fontId="22" fillId="0" borderId="37" xfId="0" applyFont="1" applyBorder="1" applyAlignment="1" applyProtection="1">
      <alignment horizontal="center" vertical="center"/>
    </xf>
    <xf numFmtId="0" fontId="22" fillId="0" borderId="25" xfId="0" applyFont="1" applyFill="1" applyBorder="1" applyAlignment="1" applyProtection="1">
      <alignment horizontal="center" vertical="center"/>
    </xf>
    <xf numFmtId="177" fontId="27" fillId="0" borderId="28" xfId="0" applyNumberFormat="1" applyFont="1" applyBorder="1" applyAlignment="1" applyProtection="1">
      <alignment vertical="center"/>
    </xf>
    <xf numFmtId="177" fontId="27" fillId="0" borderId="32" xfId="0" applyNumberFormat="1" applyFont="1" applyBorder="1" applyAlignment="1" applyProtection="1">
      <alignment vertical="center"/>
    </xf>
    <xf numFmtId="177" fontId="27" fillId="0" borderId="25" xfId="0" applyNumberFormat="1" applyFont="1" applyBorder="1" applyAlignment="1" applyProtection="1">
      <alignment vertical="center"/>
    </xf>
    <xf numFmtId="0" fontId="22" fillId="0" borderId="42" xfId="0" applyFont="1" applyBorder="1" applyAlignment="1" applyProtection="1">
      <alignment horizontal="center" vertical="center"/>
    </xf>
    <xf numFmtId="0" fontId="26" fillId="0" borderId="14" xfId="0" applyFont="1" applyBorder="1" applyAlignment="1">
      <alignment vertical="center" wrapText="1" shrinkToFit="1"/>
    </xf>
    <xf numFmtId="0" fontId="38" fillId="0" borderId="10" xfId="0" applyFont="1" applyBorder="1" applyAlignment="1">
      <alignment vertical="center" wrapText="1" shrinkToFit="1"/>
    </xf>
    <xf numFmtId="0" fontId="38" fillId="0" borderId="16" xfId="0" applyFont="1" applyBorder="1" applyAlignment="1">
      <alignment vertical="center" wrapText="1" shrinkToFit="1"/>
    </xf>
    <xf numFmtId="0" fontId="38" fillId="0" borderId="21" xfId="0" applyFont="1" applyBorder="1" applyAlignment="1">
      <alignment vertical="center" wrapText="1" shrinkToFit="1"/>
    </xf>
    <xf numFmtId="0" fontId="26" fillId="0" borderId="16" xfId="0" applyFont="1" applyBorder="1" applyAlignment="1" applyProtection="1">
      <alignment vertical="center" shrinkToFit="1"/>
    </xf>
    <xf numFmtId="0" fontId="26" fillId="0" borderId="21" xfId="0" applyFont="1" applyBorder="1" applyAlignment="1" applyProtection="1">
      <alignment vertical="center" shrinkToFit="1"/>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1" xfId="0" applyFont="1" applyBorder="1" applyAlignment="1" applyProtection="1">
      <alignment horizontal="center" vertical="center"/>
    </xf>
    <xf numFmtId="0" fontId="24" fillId="0" borderId="0" xfId="0" applyFont="1" applyBorder="1" applyAlignment="1" applyProtection="1">
      <alignment horizontal="right" vertical="center"/>
    </xf>
    <xf numFmtId="177" fontId="27" fillId="0" borderId="26" xfId="0" applyNumberFormat="1" applyFont="1" applyFill="1" applyBorder="1" applyAlignment="1" applyProtection="1">
      <alignment vertical="center"/>
    </xf>
    <xf numFmtId="177" fontId="27" fillId="0" borderId="13" xfId="0" applyNumberFormat="1" applyFont="1" applyFill="1" applyBorder="1" applyAlignment="1" applyProtection="1">
      <alignment vertical="center"/>
    </xf>
    <xf numFmtId="0" fontId="22" fillId="0" borderId="24" xfId="0" applyFont="1" applyBorder="1" applyAlignment="1" applyProtection="1">
      <alignment horizontal="center" vertical="center"/>
    </xf>
    <xf numFmtId="0" fontId="22" fillId="0" borderId="26" xfId="0" applyFont="1" applyBorder="1" applyAlignment="1" applyProtection="1">
      <alignment horizontal="center" vertical="center"/>
    </xf>
    <xf numFmtId="176" fontId="27" fillId="25" borderId="10" xfId="0" applyNumberFormat="1" applyFont="1" applyFill="1" applyBorder="1" applyAlignment="1" applyProtection="1">
      <alignment horizontal="right" vertical="center"/>
      <protection locked="0"/>
    </xf>
    <xf numFmtId="176" fontId="27" fillId="25" borderId="16" xfId="0" applyNumberFormat="1" applyFont="1" applyFill="1" applyBorder="1" applyAlignment="1" applyProtection="1">
      <alignment horizontal="right" vertical="center"/>
      <protection locked="0"/>
    </xf>
    <xf numFmtId="0" fontId="22" fillId="0" borderId="24" xfId="0" applyFont="1" applyBorder="1" applyAlignment="1">
      <alignment horizontal="center" vertical="center"/>
    </xf>
    <xf numFmtId="0" fontId="22" fillId="0" borderId="26" xfId="0" applyFont="1" applyBorder="1" applyAlignment="1">
      <alignment horizontal="center" vertical="center"/>
    </xf>
    <xf numFmtId="177" fontId="27" fillId="0" borderId="18" xfId="0" applyNumberFormat="1" applyFont="1" applyBorder="1" applyAlignment="1" applyProtection="1">
      <alignment vertical="center"/>
    </xf>
    <xf numFmtId="0" fontId="50" fillId="0" borderId="10" xfId="0" applyFont="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176" fontId="27" fillId="25" borderId="42" xfId="0" applyNumberFormat="1" applyFont="1" applyFill="1" applyBorder="1" applyAlignment="1" applyProtection="1">
      <alignment vertical="center"/>
      <protection locked="0"/>
    </xf>
    <xf numFmtId="176" fontId="27" fillId="25" borderId="27" xfId="0" applyNumberFormat="1" applyFont="1" applyFill="1" applyBorder="1" applyAlignment="1" applyProtection="1">
      <alignment vertical="center"/>
      <protection locked="0"/>
    </xf>
    <xf numFmtId="0" fontId="22" fillId="0" borderId="36" xfId="0" applyFont="1" applyFill="1" applyBorder="1" applyAlignment="1" applyProtection="1">
      <alignment horizontal="center" vertical="center"/>
    </xf>
    <xf numFmtId="0" fontId="22" fillId="0" borderId="42" xfId="0" applyFont="1" applyFill="1" applyBorder="1" applyAlignment="1" applyProtection="1">
      <alignment horizontal="center" vertical="center"/>
    </xf>
    <xf numFmtId="177" fontId="27" fillId="0" borderId="27" xfId="0" applyNumberFormat="1" applyFont="1" applyFill="1" applyBorder="1" applyAlignment="1" applyProtection="1">
      <alignment vertical="center"/>
    </xf>
    <xf numFmtId="177" fontId="27" fillId="0" borderId="31" xfId="0" applyNumberFormat="1" applyFont="1" applyFill="1" applyBorder="1" applyAlignment="1" applyProtection="1">
      <alignment vertical="center"/>
    </xf>
    <xf numFmtId="177" fontId="27" fillId="0" borderId="42" xfId="0" applyNumberFormat="1" applyFont="1" applyFill="1" applyBorder="1" applyAlignment="1" applyProtection="1">
      <alignment vertical="center"/>
    </xf>
    <xf numFmtId="0" fontId="22" fillId="0" borderId="17"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4"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39" fillId="0" borderId="14" xfId="0" applyFont="1" applyFill="1" applyBorder="1" applyAlignment="1" applyProtection="1">
      <alignment horizontal="left" vertical="center" wrapText="1" indent="1"/>
    </xf>
    <xf numFmtId="0" fontId="22" fillId="0" borderId="34" xfId="0" applyFont="1" applyBorder="1" applyAlignment="1">
      <alignment horizontal="center"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0" fontId="22" fillId="0" borderId="27"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0" fontId="22" fillId="0" borderId="38"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0" fontId="22" fillId="0" borderId="37" xfId="0" applyFont="1" applyBorder="1" applyAlignment="1" applyProtection="1">
      <alignment horizontal="center" vertical="center" shrinkToFit="1"/>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7" fillId="27" borderId="34" xfId="0" applyNumberFormat="1" applyFont="1" applyFill="1" applyBorder="1" applyAlignment="1">
      <alignment horizontal="right" vertical="center"/>
    </xf>
    <xf numFmtId="177" fontId="27" fillId="27" borderId="20" xfId="0" applyNumberFormat="1" applyFont="1" applyFill="1" applyBorder="1" applyAlignment="1">
      <alignment horizontal="right" vertical="center"/>
    </xf>
    <xf numFmtId="176" fontId="27" fillId="25" borderId="13" xfId="0" applyNumberFormat="1" applyFont="1" applyFill="1" applyBorder="1" applyAlignment="1" applyProtection="1">
      <alignment horizontal="right" vertical="center"/>
      <protection locked="0"/>
    </xf>
    <xf numFmtId="176" fontId="27" fillId="25" borderId="18" xfId="0" applyNumberFormat="1" applyFont="1" applyFill="1" applyBorder="1" applyAlignment="1" applyProtection="1">
      <alignment horizontal="right" vertical="center"/>
      <protection locked="0"/>
    </xf>
    <xf numFmtId="3" fontId="22" fillId="0" borderId="49" xfId="0" applyNumberFormat="1" applyFont="1" applyFill="1" applyBorder="1" applyAlignment="1" applyProtection="1">
      <alignment horizontal="center" vertical="center"/>
    </xf>
    <xf numFmtId="0" fontId="22" fillId="0" borderId="49" xfId="0" applyFont="1" applyFill="1" applyBorder="1" applyAlignment="1" applyProtection="1">
      <alignment horizontal="center" vertical="center"/>
    </xf>
    <xf numFmtId="176" fontId="27" fillId="25" borderId="41" xfId="0" applyNumberFormat="1" applyFont="1" applyFill="1" applyBorder="1" applyAlignment="1" applyProtection="1">
      <alignment horizontal="right" vertical="center"/>
      <protection locked="0"/>
    </xf>
    <xf numFmtId="176" fontId="27" fillId="25" borderId="30" xfId="0" applyNumberFormat="1" applyFont="1" applyFill="1" applyBorder="1" applyAlignment="1" applyProtection="1">
      <alignment horizontal="right" vertical="center"/>
      <protection locked="0"/>
    </xf>
    <xf numFmtId="0" fontId="22" fillId="0" borderId="35" xfId="0" applyFont="1" applyFill="1" applyBorder="1" applyAlignment="1" applyProtection="1">
      <alignment horizontal="center" vertical="center"/>
    </xf>
    <xf numFmtId="176" fontId="27" fillId="25" borderId="40" xfId="0" applyNumberFormat="1" applyFont="1" applyFill="1" applyBorder="1" applyAlignment="1" applyProtection="1">
      <alignment vertical="center"/>
      <protection locked="0"/>
    </xf>
    <xf numFmtId="176" fontId="27" fillId="25" borderId="11" xfId="0" applyNumberFormat="1" applyFont="1" applyFill="1" applyBorder="1" applyAlignment="1" applyProtection="1">
      <alignment vertical="center"/>
      <protection locked="0"/>
    </xf>
    <xf numFmtId="0" fontId="22" fillId="0" borderId="22" xfId="0" applyFont="1" applyFill="1" applyBorder="1" applyAlignment="1" applyProtection="1">
      <alignment horizontal="center" vertical="center"/>
    </xf>
    <xf numFmtId="0" fontId="22" fillId="0" borderId="40" xfId="0" applyFont="1" applyBorder="1" applyAlignment="1" applyProtection="1">
      <alignment horizontal="center" vertical="center"/>
    </xf>
    <xf numFmtId="0" fontId="24" fillId="0" borderId="18" xfId="0" applyFont="1" applyBorder="1" applyAlignment="1" applyProtection="1">
      <alignment horizontal="center" vertical="center" shrinkToFit="1"/>
    </xf>
    <xf numFmtId="0" fontId="22" fillId="0" borderId="10"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26" borderId="10" xfId="0" applyFont="1" applyFill="1" applyBorder="1" applyAlignment="1" applyProtection="1">
      <alignment horizontal="center" vertical="center" shrinkToFit="1"/>
      <protection locked="0"/>
    </xf>
    <xf numFmtId="0" fontId="0" fillId="26" borderId="16" xfId="0" applyFont="1" applyFill="1" applyBorder="1" applyAlignment="1">
      <alignment horizontal="center" shrinkToFit="1"/>
    </xf>
    <xf numFmtId="0" fontId="0" fillId="26" borderId="21" xfId="0" applyFont="1" applyFill="1" applyBorder="1" applyAlignment="1">
      <alignment horizontal="center" shrinkToFit="1"/>
    </xf>
    <xf numFmtId="0" fontId="22" fillId="26" borderId="16" xfId="0" applyFont="1" applyFill="1" applyBorder="1" applyAlignment="1" applyProtection="1">
      <alignment horizontal="center" vertical="center" shrinkToFit="1"/>
      <protection locked="0"/>
    </xf>
    <xf numFmtId="0" fontId="22" fillId="26" borderId="21" xfId="0" applyFont="1" applyFill="1" applyBorder="1" applyAlignment="1" applyProtection="1">
      <alignment horizontal="center" vertical="center" shrinkToFit="1"/>
      <protection locked="0"/>
    </xf>
    <xf numFmtId="0" fontId="22" fillId="26" borderId="16"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27" fillId="26" borderId="16" xfId="0" applyFont="1" applyFill="1" applyBorder="1" applyAlignment="1" applyProtection="1">
      <alignment horizontal="center" vertical="center"/>
      <protection locked="0"/>
    </xf>
    <xf numFmtId="0" fontId="27" fillId="26" borderId="21" xfId="0" applyFont="1" applyFill="1" applyBorder="1" applyAlignment="1" applyProtection="1">
      <alignment horizontal="center" vertical="center"/>
      <protection locked="0"/>
    </xf>
    <xf numFmtId="177" fontId="27" fillId="29" borderId="34" xfId="0" applyNumberFormat="1" applyFont="1" applyFill="1" applyBorder="1" applyAlignment="1" applyProtection="1">
      <alignment horizontal="right" vertical="center"/>
      <protection locked="0"/>
    </xf>
    <xf numFmtId="177" fontId="27" fillId="29" borderId="20" xfId="0" applyNumberFormat="1" applyFont="1" applyFill="1" applyBorder="1" applyAlignment="1" applyProtection="1">
      <alignment horizontal="right" vertical="center"/>
      <protection locked="0"/>
    </xf>
    <xf numFmtId="176" fontId="27" fillId="25" borderId="43" xfId="0" applyNumberFormat="1" applyFont="1" applyFill="1" applyBorder="1" applyAlignment="1" applyProtection="1">
      <alignment vertical="center"/>
      <protection locked="0"/>
    </xf>
    <xf numFmtId="176" fontId="27" fillId="25" borderId="29" xfId="0" applyNumberFormat="1" applyFont="1" applyFill="1" applyBorder="1" applyAlignment="1" applyProtection="1">
      <alignment vertical="center"/>
      <protection locked="0"/>
    </xf>
    <xf numFmtId="0" fontId="22" fillId="0" borderId="38" xfId="0" applyFont="1" applyBorder="1" applyAlignment="1" applyProtection="1">
      <alignment horizontal="center" vertical="center"/>
    </xf>
    <xf numFmtId="0" fontId="22" fillId="0" borderId="43" xfId="0" applyFont="1" applyBorder="1" applyAlignment="1" applyProtection="1">
      <alignment horizontal="center" vertical="center"/>
    </xf>
    <xf numFmtId="177" fontId="27" fillId="0" borderId="29" xfId="0" applyNumberFormat="1" applyFont="1" applyBorder="1" applyAlignment="1" applyProtection="1">
      <alignment vertical="center"/>
    </xf>
    <xf numFmtId="177" fontId="27" fillId="0" borderId="33" xfId="0" applyNumberFormat="1" applyFont="1" applyBorder="1" applyAlignment="1" applyProtection="1">
      <alignment vertical="center"/>
    </xf>
    <xf numFmtId="0" fontId="22" fillId="0" borderId="33" xfId="0" applyFont="1" applyBorder="1" applyAlignment="1" applyProtection="1">
      <alignment horizontal="center" vertical="center"/>
    </xf>
    <xf numFmtId="177" fontId="27" fillId="0" borderId="43" xfId="0" applyNumberFormat="1" applyFont="1" applyBorder="1" applyAlignment="1" applyProtection="1">
      <alignment vertical="center"/>
    </xf>
    <xf numFmtId="0" fontId="22" fillId="0" borderId="51"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26"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177" fontId="27" fillId="0" borderId="48" xfId="44" applyNumberFormat="1" applyFont="1" applyBorder="1" applyAlignment="1" applyProtection="1">
      <alignment vertical="center"/>
    </xf>
    <xf numFmtId="177" fontId="27" fillId="0" borderId="15" xfId="44" applyNumberFormat="1" applyFont="1" applyBorder="1" applyAlignment="1" applyProtection="1">
      <alignment vertical="center"/>
    </xf>
    <xf numFmtId="176" fontId="27" fillId="25" borderId="26" xfId="0" applyNumberFormat="1" applyFont="1" applyFill="1" applyBorder="1" applyAlignment="1" applyProtection="1">
      <alignment vertical="center"/>
      <protection locked="0"/>
    </xf>
    <xf numFmtId="176" fontId="27" fillId="25" borderId="13" xfId="0" applyNumberFormat="1" applyFont="1" applyFill="1" applyBorder="1" applyAlignment="1" applyProtection="1">
      <alignment vertical="center"/>
      <protection locked="0"/>
    </xf>
    <xf numFmtId="176" fontId="27" fillId="25" borderId="18" xfId="0" applyNumberFormat="1" applyFont="1" applyFill="1" applyBorder="1" applyAlignment="1" applyProtection="1">
      <alignment vertical="center"/>
      <protection locked="0"/>
    </xf>
    <xf numFmtId="176" fontId="27" fillId="25" borderId="14"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177" fontId="27" fillId="0" borderId="10" xfId="0" applyNumberFormat="1" applyFont="1" applyBorder="1" applyAlignment="1" applyProtection="1">
      <alignment vertical="center"/>
    </xf>
    <xf numFmtId="177" fontId="27" fillId="0" borderId="16" xfId="0" applyNumberFormat="1" applyFont="1" applyBorder="1" applyAlignment="1" applyProtection="1">
      <alignment vertical="center"/>
    </xf>
    <xf numFmtId="177" fontId="27" fillId="0" borderId="14" xfId="0" applyNumberFormat="1" applyFont="1" applyBorder="1" applyAlignment="1" applyProtection="1">
      <alignment vertical="center"/>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3" fontId="22" fillId="0" borderId="13" xfId="0" applyNumberFormat="1" applyFont="1" applyFill="1" applyBorder="1" applyAlignment="1" applyProtection="1">
      <alignment horizontal="center" vertical="center"/>
    </xf>
    <xf numFmtId="3" fontId="22" fillId="0" borderId="18" xfId="0" applyNumberFormat="1" applyFont="1" applyFill="1" applyBorder="1" applyAlignment="1" applyProtection="1">
      <alignment horizontal="center" vertical="center"/>
    </xf>
    <xf numFmtId="3" fontId="22" fillId="0" borderId="24" xfId="0" applyNumberFormat="1" applyFont="1" applyFill="1" applyBorder="1" applyAlignment="1" applyProtection="1">
      <alignment horizontal="center" vertical="center"/>
    </xf>
    <xf numFmtId="177" fontId="27" fillId="0" borderId="13" xfId="0" applyNumberFormat="1" applyFont="1" applyBorder="1" applyAlignment="1" applyProtection="1">
      <alignment horizontal="right" vertical="center"/>
    </xf>
    <xf numFmtId="177" fontId="27" fillId="0" borderId="18" xfId="0" applyNumberFormat="1" applyFont="1" applyBorder="1" applyAlignment="1" applyProtection="1">
      <alignment horizontal="right" vertical="center"/>
    </xf>
    <xf numFmtId="177" fontId="27" fillId="0" borderId="13" xfId="0" applyNumberFormat="1" applyFont="1" applyBorder="1" applyAlignment="1" applyProtection="1">
      <alignment vertical="center"/>
    </xf>
    <xf numFmtId="0" fontId="22" fillId="0" borderId="18" xfId="0" applyFont="1" applyBorder="1" applyAlignment="1" applyProtection="1">
      <alignment horizontal="center" vertical="center"/>
    </xf>
    <xf numFmtId="177" fontId="27" fillId="0" borderId="41" xfId="0" applyNumberFormat="1" applyFont="1" applyBorder="1" applyAlignment="1" applyProtection="1">
      <alignment horizontal="right" vertical="center"/>
    </xf>
    <xf numFmtId="177" fontId="27" fillId="0" borderId="30" xfId="0" applyNumberFormat="1" applyFont="1" applyBorder="1" applyAlignment="1" applyProtection="1">
      <alignment horizontal="right" vertical="center"/>
    </xf>
    <xf numFmtId="177" fontId="27" fillId="0" borderId="49" xfId="0" applyNumberFormat="1" applyFont="1" applyBorder="1" applyAlignment="1" applyProtection="1">
      <alignment vertical="center"/>
    </xf>
    <xf numFmtId="177" fontId="27" fillId="0" borderId="41" xfId="0" applyNumberFormat="1" applyFont="1" applyFill="1" applyBorder="1" applyAlignment="1" applyProtection="1">
      <alignment vertical="center"/>
    </xf>
    <xf numFmtId="177" fontId="27" fillId="0" borderId="11" xfId="0" applyNumberFormat="1" applyFont="1" applyBorder="1" applyAlignment="1" applyProtection="1">
      <alignment vertical="center"/>
    </xf>
    <xf numFmtId="177" fontId="27" fillId="0" borderId="17" xfId="0" applyNumberFormat="1" applyFont="1" applyBorder="1" applyAlignment="1" applyProtection="1">
      <alignment vertical="center"/>
    </xf>
    <xf numFmtId="177" fontId="27" fillId="0" borderId="40" xfId="0" applyNumberFormat="1" applyFont="1" applyBorder="1" applyAlignment="1" applyProtection="1">
      <alignment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28" borderId="18" xfId="0" applyFont="1" applyFill="1" applyBorder="1" applyAlignment="1" applyProtection="1">
      <alignment horizontal="center" vertical="center" shrinkToFit="1"/>
    </xf>
    <xf numFmtId="0" fontId="22" fillId="0" borderId="17"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3" xfId="0" applyFont="1" applyFill="1" applyBorder="1" applyAlignment="1" applyProtection="1">
      <alignment horizontal="left" vertical="center" indent="1"/>
    </xf>
    <xf numFmtId="0" fontId="21" fillId="0" borderId="0" xfId="0" applyFont="1" applyBorder="1" applyAlignment="1" applyProtection="1">
      <alignment horizontal="distributed" vertical="center"/>
    </xf>
    <xf numFmtId="0" fontId="21" fillId="25" borderId="0" xfId="0" applyFont="1" applyFill="1" applyAlignment="1" applyProtection="1">
      <alignment horizontal="left" vertical="center" shrinkToFit="1"/>
      <protection locked="0"/>
    </xf>
    <xf numFmtId="0" fontId="21" fillId="25" borderId="0" xfId="0" applyFont="1" applyFill="1" applyBorder="1" applyAlignment="1" applyProtection="1">
      <alignment horizontal="left" vertical="center" shrinkToFit="1"/>
      <protection locked="0"/>
    </xf>
    <xf numFmtId="0" fontId="21" fillId="25" borderId="0" xfId="0" applyNumberFormat="1"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0" borderId="0" xfId="0" applyFont="1" applyAlignment="1" applyProtection="1">
      <alignment horizontal="center" vertical="center"/>
    </xf>
    <xf numFmtId="0" fontId="28"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8" fillId="0" borderId="0" xfId="0" applyFont="1" applyAlignment="1" applyProtection="1">
      <alignment horizontal="left" vertical="center"/>
    </xf>
    <xf numFmtId="0" fontId="25" fillId="0" borderId="0" xfId="0" applyFont="1" applyBorder="1" applyAlignment="1" applyProtection="1">
      <alignment horizontal="center" vertical="center"/>
    </xf>
    <xf numFmtId="0" fontId="21" fillId="24" borderId="0" xfId="0" applyNumberFormat="1" applyFont="1" applyFill="1" applyAlignment="1" applyProtection="1">
      <alignment horizontal="left" vertical="center" shrinkToFit="1"/>
    </xf>
    <xf numFmtId="0" fontId="41" fillId="0" borderId="1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0" xfId="0" applyFont="1" applyFill="1" applyBorder="1" applyAlignment="1">
      <alignment horizontal="center" vertical="center" wrapText="1" shrinkToFit="1"/>
    </xf>
    <xf numFmtId="0" fontId="41" fillId="0" borderId="16" xfId="0" applyFont="1" applyFill="1" applyBorder="1" applyAlignment="1">
      <alignment horizontal="center" vertical="center" wrapText="1" shrinkToFit="1"/>
    </xf>
    <xf numFmtId="0" fontId="41" fillId="0" borderId="21" xfId="0" applyFont="1" applyFill="1" applyBorder="1" applyAlignment="1">
      <alignment horizontal="center" vertical="center" wrapText="1" shrinkToFit="1"/>
    </xf>
    <xf numFmtId="0" fontId="41" fillId="0" borderId="40" xfId="0" applyFont="1" applyFill="1" applyBorder="1" applyAlignment="1">
      <alignment horizontal="center" vertical="center" shrinkToFit="1"/>
    </xf>
    <xf numFmtId="0" fontId="41" fillId="0" borderId="26" xfId="0" applyFont="1" applyFill="1" applyBorder="1" applyAlignment="1">
      <alignment horizontal="center" vertical="center" shrinkToFit="1"/>
    </xf>
    <xf numFmtId="0" fontId="42" fillId="0" borderId="12" xfId="0" applyFont="1" applyFill="1" applyBorder="1" applyAlignment="1">
      <alignment horizontal="left" vertical="top" wrapText="1"/>
    </xf>
    <xf numFmtId="0" fontId="42" fillId="0" borderId="0" xfId="0" applyFont="1" applyFill="1" applyAlignment="1">
      <alignment horizontal="left" vertical="top" wrapText="1"/>
    </xf>
    <xf numFmtId="0" fontId="41" fillId="0" borderId="22" xfId="0" applyFont="1" applyFill="1" applyBorder="1" applyAlignment="1">
      <alignment horizontal="center" vertical="center" wrapText="1" shrinkToFit="1"/>
    </xf>
    <xf numFmtId="0" fontId="41" fillId="0" borderId="24" xfId="0" applyFont="1" applyFill="1" applyBorder="1" applyAlignment="1">
      <alignment horizontal="center" vertical="center" wrapText="1" shrinkToFit="1"/>
    </xf>
    <xf numFmtId="0" fontId="41" fillId="0" borderId="11" xfId="0" applyFont="1" applyFill="1" applyBorder="1" applyAlignment="1">
      <alignment horizontal="center" vertical="center" wrapText="1" shrinkToFit="1"/>
    </xf>
    <xf numFmtId="0" fontId="48" fillId="0" borderId="11" xfId="0" applyFont="1" applyBorder="1" applyAlignment="1">
      <alignment horizontal="center" vertical="center" wrapText="1" shrinkToFit="1"/>
    </xf>
    <xf numFmtId="0" fontId="48" fillId="0" borderId="17" xfId="0" applyFont="1" applyBorder="1" applyAlignment="1">
      <alignment horizontal="center" vertical="center" wrapText="1" shrinkToFit="1"/>
    </xf>
    <xf numFmtId="0" fontId="48" fillId="0" borderId="22" xfId="0" applyFont="1" applyBorder="1" applyAlignment="1">
      <alignment horizontal="center" vertical="center" wrapText="1" shrinkToFit="1"/>
    </xf>
    <xf numFmtId="0" fontId="48" fillId="0" borderId="13" xfId="0" applyFont="1" applyBorder="1" applyAlignment="1">
      <alignment horizontal="center" vertical="center" wrapText="1" shrinkToFit="1"/>
    </xf>
    <xf numFmtId="0" fontId="48" fillId="0" borderId="18" xfId="0" applyFont="1" applyBorder="1" applyAlignment="1">
      <alignment horizontal="center" vertical="center" wrapText="1" shrinkToFit="1"/>
    </xf>
    <xf numFmtId="0" fontId="48" fillId="0" borderId="24" xfId="0" applyFont="1" applyBorder="1" applyAlignment="1">
      <alignment horizontal="center" vertical="center" wrapText="1" shrinkToFit="1"/>
    </xf>
    <xf numFmtId="0" fontId="41" fillId="0" borderId="17" xfId="0" applyFont="1" applyFill="1" applyBorder="1" applyAlignment="1">
      <alignment horizontal="center" vertical="center" wrapText="1" shrinkToFit="1"/>
    </xf>
    <xf numFmtId="0" fontId="41" fillId="0" borderId="17" xfId="0" applyFont="1" applyFill="1" applyBorder="1" applyAlignment="1">
      <alignment horizontal="center" vertical="center" shrinkToFit="1"/>
    </xf>
    <xf numFmtId="0" fontId="41" fillId="0" borderId="22" xfId="0" applyFont="1" applyFill="1" applyBorder="1" applyAlignment="1">
      <alignment horizontal="center" vertical="center" shrinkToFit="1"/>
    </xf>
    <xf numFmtId="0" fontId="41" fillId="0" borderId="18" xfId="0" applyFont="1" applyFill="1" applyBorder="1" applyAlignment="1">
      <alignment horizontal="center" vertical="center" shrinkToFit="1"/>
    </xf>
    <xf numFmtId="0" fontId="41" fillId="0" borderId="24" xfId="0" applyFont="1" applyFill="1" applyBorder="1" applyAlignment="1">
      <alignment horizontal="center"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DB21332E-EB83-4F98-A06E-5972AB6FC42E}"/>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200025</xdr:colOff>
      <xdr:row>0</xdr:row>
      <xdr:rowOff>85725</xdr:rowOff>
    </xdr:from>
    <xdr:to>
      <xdr:col>4</xdr:col>
      <xdr:colOff>85725</xdr:colOff>
      <xdr:row>2</xdr:row>
      <xdr:rowOff>28575</xdr:rowOff>
    </xdr:to>
    <xdr:sp macro="" textlink="">
      <xdr:nvSpPr>
        <xdr:cNvPr id="3" name="テキスト ボックス 2">
          <a:extLst>
            <a:ext uri="{FF2B5EF4-FFF2-40B4-BE49-F238E27FC236}">
              <a16:creationId xmlns:a16="http://schemas.microsoft.com/office/drawing/2014/main" id="{C46D3994-6373-4790-A043-3A1F2795176A}"/>
            </a:ext>
          </a:extLst>
        </xdr:cNvPr>
        <xdr:cNvSpPr txBox="1"/>
      </xdr:nvSpPr>
      <xdr:spPr>
        <a:xfrm>
          <a:off x="200025" y="85725"/>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3"/>
  <sheetViews>
    <sheetView tabSelected="1" view="pageBreakPreview" zoomScaleSheetLayoutView="100" workbookViewId="0">
      <selection activeCell="D4" sqref="D4:P4"/>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326" t="s">
        <v>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N1" s="20"/>
    </row>
    <row r="2" spans="1:45" ht="20.100000000000001" customHeight="1" x14ac:dyDescent="0.15">
      <c r="A2" s="326" t="s">
        <v>13</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row>
    <row r="3" spans="1:45" ht="20.100000000000001" customHeight="1" x14ac:dyDescent="0.15">
      <c r="AB3" s="1" t="s">
        <v>8</v>
      </c>
      <c r="AD3" s="320"/>
      <c r="AE3" s="320"/>
      <c r="AF3" s="17" t="s">
        <v>17</v>
      </c>
      <c r="AG3" s="321"/>
      <c r="AH3" s="321"/>
      <c r="AI3" s="17" t="s">
        <v>18</v>
      </c>
      <c r="AJ3" s="321"/>
      <c r="AK3" s="321"/>
      <c r="AL3" s="17" t="s">
        <v>7</v>
      </c>
    </row>
    <row r="4" spans="1:45" ht="20.100000000000001" customHeight="1" x14ac:dyDescent="0.15">
      <c r="A4" s="7"/>
      <c r="B4" s="11" t="s">
        <v>2</v>
      </c>
      <c r="D4" s="327" t="s">
        <v>21</v>
      </c>
      <c r="E4" s="327"/>
      <c r="F4" s="327"/>
      <c r="G4" s="327"/>
      <c r="H4" s="327"/>
      <c r="I4" s="327"/>
      <c r="J4" s="327"/>
      <c r="K4" s="327"/>
      <c r="L4" s="327"/>
      <c r="M4" s="327"/>
      <c r="N4" s="327"/>
      <c r="O4" s="327"/>
      <c r="P4" s="327"/>
      <c r="Q4" s="15"/>
      <c r="R4" s="15"/>
      <c r="AO4" s="22" t="s">
        <v>24</v>
      </c>
    </row>
    <row r="5" spans="1:45" ht="20.100000000000001" customHeight="1" x14ac:dyDescent="0.15">
      <c r="R5" s="317" t="s">
        <v>25</v>
      </c>
      <c r="S5" s="317"/>
      <c r="T5" s="317"/>
      <c r="U5" s="317"/>
      <c r="V5" s="317"/>
      <c r="W5" s="16" t="s">
        <v>26</v>
      </c>
      <c r="X5" s="319"/>
      <c r="Y5" s="319"/>
      <c r="Z5" s="319"/>
      <c r="AA5" s="319"/>
      <c r="AB5" s="319"/>
      <c r="AC5" s="319"/>
      <c r="AD5" s="319"/>
      <c r="AE5" s="319"/>
      <c r="AF5" s="319"/>
      <c r="AG5" s="319"/>
      <c r="AH5" s="319"/>
      <c r="AI5" s="319"/>
      <c r="AJ5" s="319"/>
      <c r="AK5" s="319"/>
      <c r="AM5" s="19"/>
    </row>
    <row r="6" spans="1:45" ht="20.100000000000001" customHeight="1" x14ac:dyDescent="0.15">
      <c r="R6" s="317" t="s">
        <v>29</v>
      </c>
      <c r="S6" s="317"/>
      <c r="T6" s="317"/>
      <c r="U6" s="317"/>
      <c r="V6" s="317"/>
      <c r="W6" s="11" t="s">
        <v>26</v>
      </c>
      <c r="X6" s="318"/>
      <c r="Y6" s="318"/>
      <c r="Z6" s="318"/>
      <c r="AA6" s="318"/>
      <c r="AB6" s="318"/>
      <c r="AC6" s="318"/>
      <c r="AD6" s="318"/>
      <c r="AE6" s="318"/>
      <c r="AF6" s="318"/>
      <c r="AG6" s="318"/>
      <c r="AH6" s="318"/>
      <c r="AI6" s="318"/>
      <c r="AJ6" s="318"/>
      <c r="AK6" s="318"/>
      <c r="AM6" s="19"/>
    </row>
    <row r="7" spans="1:45" ht="20.100000000000001" customHeight="1" x14ac:dyDescent="0.15">
      <c r="R7" s="317" t="s">
        <v>31</v>
      </c>
      <c r="S7" s="317"/>
      <c r="T7" s="317"/>
      <c r="U7" s="317"/>
      <c r="V7" s="317"/>
      <c r="W7" s="11" t="s">
        <v>26</v>
      </c>
      <c r="X7" s="318"/>
      <c r="Y7" s="318"/>
      <c r="Z7" s="318"/>
      <c r="AA7" s="318"/>
      <c r="AB7" s="318"/>
      <c r="AC7" s="318"/>
      <c r="AD7" s="318"/>
      <c r="AE7" s="318"/>
      <c r="AF7" s="318"/>
      <c r="AG7" s="318"/>
      <c r="AH7" s="318"/>
      <c r="AI7" s="318"/>
      <c r="AJ7" s="318"/>
      <c r="AK7" s="318"/>
      <c r="AM7" s="19"/>
    </row>
    <row r="8" spans="1:45" ht="20.100000000000001" customHeight="1" x14ac:dyDescent="0.15">
      <c r="R8" s="317" t="s">
        <v>221</v>
      </c>
      <c r="S8" s="317"/>
      <c r="T8" s="317"/>
      <c r="U8" s="317"/>
      <c r="V8" s="317"/>
      <c r="W8" s="11" t="s">
        <v>26</v>
      </c>
      <c r="X8" s="319"/>
      <c r="Y8" s="319"/>
      <c r="Z8" s="319"/>
      <c r="AA8" s="319"/>
      <c r="AB8" s="319"/>
      <c r="AC8" s="319"/>
      <c r="AD8" s="319"/>
      <c r="AE8" s="319"/>
      <c r="AF8" s="319"/>
      <c r="AG8" s="319"/>
      <c r="AH8" s="319"/>
      <c r="AI8" s="319"/>
      <c r="AJ8" s="319"/>
      <c r="AK8" s="18" t="str">
        <f>IF(VLOOKUP($D$4,委託料一覧!A6:BT34,72,FALSE)=0,"",VLOOKUP($D$4,委託料一覧!A6:BT34,72,FALSE))</f>
        <v/>
      </c>
      <c r="AM8" s="19"/>
    </row>
    <row r="9" spans="1:45" ht="20.100000000000001" customHeight="1" x14ac:dyDescent="0.15">
      <c r="I9" s="13" t="s">
        <v>38</v>
      </c>
      <c r="J9" s="1" t="s">
        <v>8</v>
      </c>
      <c r="L9" s="320"/>
      <c r="M9" s="320"/>
      <c r="N9" s="11" t="s">
        <v>17</v>
      </c>
      <c r="O9" s="321"/>
      <c r="P9" s="321"/>
      <c r="Q9" s="322" t="s">
        <v>40</v>
      </c>
      <c r="R9" s="322"/>
      <c r="S9" s="1" t="s">
        <v>42</v>
      </c>
    </row>
    <row r="10" spans="1:45" s="2" customFormat="1" ht="10.15" customHeight="1" x14ac:dyDescent="0.15"/>
    <row r="11" spans="1:45" s="2" customFormat="1" ht="18.75" customHeight="1" x14ac:dyDescent="0.15">
      <c r="I11" s="323" t="s">
        <v>43</v>
      </c>
      <c r="J11" s="323"/>
      <c r="K11" s="323"/>
      <c r="L11" s="323"/>
      <c r="M11" s="323"/>
      <c r="N11" s="323"/>
      <c r="O11" s="1"/>
      <c r="P11" s="324">
        <f>AC45</f>
        <v>0</v>
      </c>
      <c r="Q11" s="324"/>
      <c r="R11" s="324"/>
      <c r="S11" s="324"/>
      <c r="T11" s="324"/>
      <c r="U11" s="324"/>
      <c r="V11" s="324"/>
      <c r="W11" s="324"/>
      <c r="X11" s="324"/>
      <c r="Y11" s="324"/>
      <c r="Z11" s="324"/>
      <c r="AA11" s="324"/>
      <c r="AB11" s="325" t="s">
        <v>49</v>
      </c>
      <c r="AC11" s="325"/>
    </row>
    <row r="12" spans="1:45" s="2" customFormat="1" ht="10.15" customHeight="1" x14ac:dyDescent="0.15">
      <c r="M12" s="14"/>
    </row>
    <row r="13" spans="1:45" s="2" customFormat="1" ht="16.5" customHeight="1" x14ac:dyDescent="0.15">
      <c r="A13" s="1" t="s">
        <v>44</v>
      </c>
      <c r="T13" s="311" t="str">
        <f>"( "&amp;委託料一覧!A2&amp;" )"</f>
        <v>( 令和８年6月１日現在 )</v>
      </c>
      <c r="U13" s="311"/>
      <c r="V13" s="311"/>
      <c r="W13" s="311"/>
      <c r="X13" s="311"/>
      <c r="Y13" s="311"/>
      <c r="Z13" s="311"/>
      <c r="AA13" s="311"/>
    </row>
    <row r="14" spans="1:45" s="2" customFormat="1" ht="15" customHeight="1" x14ac:dyDescent="0.15">
      <c r="A14" s="245" t="s">
        <v>235</v>
      </c>
      <c r="B14" s="195"/>
      <c r="C14" s="195"/>
      <c r="D14" s="195"/>
      <c r="E14" s="195"/>
      <c r="F14" s="196"/>
      <c r="G14" s="245" t="s">
        <v>48</v>
      </c>
      <c r="H14" s="246"/>
      <c r="I14" s="246"/>
      <c r="J14" s="246"/>
      <c r="K14" s="247"/>
      <c r="L14" s="282" t="s">
        <v>51</v>
      </c>
      <c r="M14" s="282"/>
      <c r="N14" s="282"/>
      <c r="O14" s="282"/>
      <c r="P14" s="282"/>
      <c r="Q14" s="282"/>
      <c r="R14" s="282"/>
      <c r="S14" s="282" t="s">
        <v>45</v>
      </c>
      <c r="T14" s="282"/>
      <c r="U14" s="282"/>
      <c r="V14" s="282"/>
      <c r="W14" s="282"/>
      <c r="X14" s="282"/>
      <c r="Y14" s="282"/>
      <c r="Z14" s="282"/>
      <c r="AA14" s="282"/>
      <c r="AB14" s="282"/>
      <c r="AC14" s="282" t="s">
        <v>34</v>
      </c>
      <c r="AD14" s="282"/>
      <c r="AE14" s="282"/>
      <c r="AF14" s="282"/>
      <c r="AG14" s="282"/>
      <c r="AH14" s="282"/>
      <c r="AI14" s="282"/>
      <c r="AJ14" s="282"/>
      <c r="AK14" s="282"/>
      <c r="AL14" s="282"/>
    </row>
    <row r="15" spans="1:45" s="2" customFormat="1" ht="15" customHeight="1" x14ac:dyDescent="0.15">
      <c r="A15" s="146" t="s">
        <v>234</v>
      </c>
      <c r="B15" s="312"/>
      <c r="C15" s="312"/>
      <c r="D15" s="312"/>
      <c r="E15" s="312"/>
      <c r="F15" s="313"/>
      <c r="G15" s="309" t="str">
        <f>IF(VLOOKUP($D$4,委託料一覧!A6:BR34,委託料一覧!F3,FALSE)=0,"",VLOOKUP($D$4,委託料一覧!A6:BR34,委託料一覧!F3,FALSE))</f>
        <v/>
      </c>
      <c r="H15" s="310"/>
      <c r="I15" s="310"/>
      <c r="J15" s="310"/>
      <c r="K15" s="242"/>
      <c r="L15" s="240"/>
      <c r="M15" s="240"/>
      <c r="N15" s="240"/>
      <c r="O15" s="240"/>
      <c r="P15" s="241"/>
      <c r="Q15" s="242" t="str">
        <f>IF($G15="","",IF(ISBLANK($L15)=TRUE,"","人"))</f>
        <v/>
      </c>
      <c r="R15" s="243"/>
      <c r="S15" s="300">
        <f>VLOOKUP($D$4,委託料一覧!$A$6:$BR$34,委託料一覧!G3,FALSE)</f>
        <v>0</v>
      </c>
      <c r="T15" s="301"/>
      <c r="U15" s="301"/>
      <c r="V15" s="301"/>
      <c r="W15" s="301"/>
      <c r="X15" s="301"/>
      <c r="Y15" s="301"/>
      <c r="Z15" s="301"/>
      <c r="AA15" s="242" t="str">
        <f t="shared" ref="AA15:AA18" si="0">IF($S15=0,"","円")</f>
        <v/>
      </c>
      <c r="AB15" s="243"/>
      <c r="AC15" s="300">
        <f t="shared" ref="AC15:AC44" si="1">L15*S15</f>
        <v>0</v>
      </c>
      <c r="AD15" s="301"/>
      <c r="AE15" s="301"/>
      <c r="AF15" s="301"/>
      <c r="AG15" s="301"/>
      <c r="AH15" s="301"/>
      <c r="AI15" s="301"/>
      <c r="AJ15" s="301"/>
      <c r="AK15" s="242" t="str">
        <f>IF($G15="","",IF(ISBLANK($L15)=TRUE,"","円"))</f>
        <v/>
      </c>
      <c r="AL15" s="243"/>
      <c r="AO15" s="23" t="str">
        <f t="shared" ref="AO15:AO18" ca="1" si="2">_xlfn.FORMULATEXT(G15)</f>
        <v>=IF(VLOOKUP($D$4,委託料一覧!A6:BR34,委託料一覧!F3,FALSE)=0,"",VLOOKUP($D$4,委託料一覧!A6:BR34,委託料一覧!F3,FALSE))</v>
      </c>
      <c r="AP15" s="23" t="str">
        <f t="shared" ref="AP15:AP41" ca="1" si="3">_xlfn.FORMULATEXT(S15)</f>
        <v>=VLOOKUP($D$4,委託料一覧!$A$6:$BR$34,委託料一覧!G3,FALSE)</v>
      </c>
      <c r="AQ15" s="23"/>
      <c r="AR15" s="23"/>
      <c r="AS15" s="23"/>
    </row>
    <row r="16" spans="1:45" s="2" customFormat="1" ht="15" customHeight="1" x14ac:dyDescent="0.15">
      <c r="A16" s="314"/>
      <c r="B16" s="315"/>
      <c r="C16" s="315"/>
      <c r="D16" s="315"/>
      <c r="E16" s="315"/>
      <c r="F16" s="316"/>
      <c r="G16" s="228" t="str">
        <f>IF(VLOOKUP($D$4,委託料一覧!A6:BR34,委託料一覧!H3,FALSE)=0,"",VLOOKUP($D$4,委託料一覧!A6:BR34,委託料一覧!H3,FALSE))</f>
        <v/>
      </c>
      <c r="H16" s="229"/>
      <c r="I16" s="229"/>
      <c r="J16" s="229"/>
      <c r="K16" s="230"/>
      <c r="L16" s="278"/>
      <c r="M16" s="278"/>
      <c r="N16" s="278"/>
      <c r="O16" s="278"/>
      <c r="P16" s="279"/>
      <c r="Q16" s="230" t="str">
        <f>IF(ISBLANK($L16)=TRUE,"","人")</f>
        <v/>
      </c>
      <c r="R16" s="272"/>
      <c r="S16" s="186">
        <f>VLOOKUP($D$4,委託料一覧!$A$6:$BR$34,委託料一覧!I3,FALSE)</f>
        <v>0</v>
      </c>
      <c r="T16" s="193"/>
      <c r="U16" s="193"/>
      <c r="V16" s="193"/>
      <c r="W16" s="193"/>
      <c r="X16" s="193"/>
      <c r="Y16" s="193"/>
      <c r="Z16" s="193"/>
      <c r="AA16" s="230" t="str">
        <f t="shared" si="0"/>
        <v/>
      </c>
      <c r="AB16" s="272"/>
      <c r="AC16" s="186">
        <f t="shared" si="1"/>
        <v>0</v>
      </c>
      <c r="AD16" s="193"/>
      <c r="AE16" s="193"/>
      <c r="AF16" s="193"/>
      <c r="AG16" s="193"/>
      <c r="AH16" s="193"/>
      <c r="AI16" s="193"/>
      <c r="AJ16" s="193"/>
      <c r="AK16" s="230" t="str">
        <f>IF(ISBLANK($L16)=TRUE,"","円")</f>
        <v/>
      </c>
      <c r="AL16" s="272"/>
      <c r="AO16" s="23" t="str">
        <f t="shared" ca="1" si="2"/>
        <v>=IF(VLOOKUP($D$4,委託料一覧!A6:BR34,委託料一覧!H3,FALSE)=0,"",VLOOKUP($D$4,委託料一覧!A6:BR34,委託料一覧!H3,FALSE))</v>
      </c>
      <c r="AP16" s="23" t="str">
        <f t="shared" ca="1" si="3"/>
        <v>=VLOOKUP($D$4,委託料一覧!$A$6:$BR$34,委託料一覧!I3,FALSE)</v>
      </c>
      <c r="AQ16" s="23"/>
      <c r="AR16" s="23"/>
      <c r="AS16" s="23"/>
    </row>
    <row r="17" spans="1:45" s="2" customFormat="1" ht="15" customHeight="1" x14ac:dyDescent="0.15">
      <c r="A17" s="146" t="s">
        <v>15</v>
      </c>
      <c r="B17" s="147"/>
      <c r="C17" s="147"/>
      <c r="D17" s="147"/>
      <c r="E17" s="147"/>
      <c r="F17" s="148"/>
      <c r="G17" s="309" t="str">
        <f>IF(VLOOKUP($D$4,委託料一覧!A6:BR34,委託料一覧!N3,FALSE)=0,"",VLOOKUP($D$4,委託料一覧!A6:BR34,委託料一覧!N3,FALSE))</f>
        <v/>
      </c>
      <c r="H17" s="310"/>
      <c r="I17" s="310"/>
      <c r="J17" s="310"/>
      <c r="K17" s="242"/>
      <c r="L17" s="240"/>
      <c r="M17" s="240"/>
      <c r="N17" s="240"/>
      <c r="O17" s="240"/>
      <c r="P17" s="241"/>
      <c r="Q17" s="242" t="str">
        <f>IF($G17="","",IF(ISBLANK($L17)=TRUE,"","人"))</f>
        <v/>
      </c>
      <c r="R17" s="243"/>
      <c r="S17" s="300">
        <f>VLOOKUP($D$4,委託料一覧!$A$6:$BR$34,委託料一覧!O3,FALSE)</f>
        <v>0</v>
      </c>
      <c r="T17" s="301"/>
      <c r="U17" s="301"/>
      <c r="V17" s="301"/>
      <c r="W17" s="301"/>
      <c r="X17" s="301"/>
      <c r="Y17" s="301"/>
      <c r="Z17" s="301"/>
      <c r="AA17" s="242" t="str">
        <f t="shared" si="0"/>
        <v/>
      </c>
      <c r="AB17" s="243"/>
      <c r="AC17" s="300">
        <f t="shared" si="1"/>
        <v>0</v>
      </c>
      <c r="AD17" s="301"/>
      <c r="AE17" s="301"/>
      <c r="AF17" s="301"/>
      <c r="AG17" s="301"/>
      <c r="AH17" s="301"/>
      <c r="AI17" s="301"/>
      <c r="AJ17" s="301"/>
      <c r="AK17" s="242" t="str">
        <f>IF($G17="","",IF(ISBLANK($L17)=TRUE,"","円"))</f>
        <v/>
      </c>
      <c r="AL17" s="243"/>
      <c r="AO17" s="23" t="str">
        <f t="shared" ca="1" si="2"/>
        <v>=IF(VLOOKUP($D$4,委託料一覧!A6:BR34,委託料一覧!N3,FALSE)=0,"",VLOOKUP($D$4,委託料一覧!A6:BR34,委託料一覧!N3,FALSE))</v>
      </c>
      <c r="AP17" s="23" t="str">
        <f t="shared" ca="1" si="3"/>
        <v>=VLOOKUP($D$4,委託料一覧!$A$6:$BR$34,委託料一覧!O3,FALSE)</v>
      </c>
      <c r="AQ17" s="23"/>
      <c r="AR17" s="23"/>
      <c r="AS17" s="23"/>
    </row>
    <row r="18" spans="1:45" s="2" customFormat="1" ht="15" customHeight="1" x14ac:dyDescent="0.15">
      <c r="A18" s="149"/>
      <c r="B18" s="150"/>
      <c r="C18" s="150"/>
      <c r="D18" s="150"/>
      <c r="E18" s="150"/>
      <c r="F18" s="151"/>
      <c r="G18" s="228" t="str">
        <f>IF(VLOOKUP($D$4,委託料一覧!A6:BR34,委託料一覧!P3,FALSE)=0,"",VLOOKUP($D$4,委託料一覧!A6:BR34,委託料一覧!P3,FALSE))</f>
        <v/>
      </c>
      <c r="H18" s="229"/>
      <c r="I18" s="229"/>
      <c r="J18" s="229"/>
      <c r="K18" s="230"/>
      <c r="L18" s="278"/>
      <c r="M18" s="278"/>
      <c r="N18" s="278"/>
      <c r="O18" s="278"/>
      <c r="P18" s="279"/>
      <c r="Q18" s="230" t="str">
        <f>IF(ISBLANK($L18)=TRUE,"","人")</f>
        <v/>
      </c>
      <c r="R18" s="272"/>
      <c r="S18" s="186">
        <f>VLOOKUP($D$4,委託料一覧!$A$6:$BR$34,委託料一覧!Q3,FALSE)</f>
        <v>0</v>
      </c>
      <c r="T18" s="193"/>
      <c r="U18" s="193"/>
      <c r="V18" s="193"/>
      <c r="W18" s="193"/>
      <c r="X18" s="193"/>
      <c r="Y18" s="193"/>
      <c r="Z18" s="193"/>
      <c r="AA18" s="230" t="str">
        <f t="shared" si="0"/>
        <v/>
      </c>
      <c r="AB18" s="272"/>
      <c r="AC18" s="186">
        <f t="shared" si="1"/>
        <v>0</v>
      </c>
      <c r="AD18" s="193"/>
      <c r="AE18" s="193"/>
      <c r="AF18" s="193"/>
      <c r="AG18" s="193"/>
      <c r="AH18" s="193"/>
      <c r="AI18" s="193"/>
      <c r="AJ18" s="193"/>
      <c r="AK18" s="230" t="str">
        <f>IF(ISBLANK($L18)=TRUE,"","円")</f>
        <v/>
      </c>
      <c r="AL18" s="272"/>
      <c r="AO18" s="23" t="str">
        <f t="shared" ca="1" si="2"/>
        <v>=IF(VLOOKUP($D$4,委託料一覧!A6:BR34,委託料一覧!P3,FALSE)=0,"",VLOOKUP($D$4,委託料一覧!A6:BR34,委託料一覧!P3,FALSE))</v>
      </c>
      <c r="AP18" s="23" t="str">
        <f t="shared" ca="1" si="3"/>
        <v>=VLOOKUP($D$4,委託料一覧!$A$6:$BR$34,委託料一覧!Q3,FALSE)</v>
      </c>
      <c r="AQ18" s="23"/>
      <c r="AR18" s="23"/>
      <c r="AS18" s="23"/>
    </row>
    <row r="19" spans="1:45" s="2" customFormat="1" ht="15" customHeight="1" x14ac:dyDescent="0.15">
      <c r="A19" s="219" t="s">
        <v>56</v>
      </c>
      <c r="B19" s="220"/>
      <c r="C19" s="220"/>
      <c r="D19" s="220"/>
      <c r="E19" s="220"/>
      <c r="F19" s="220"/>
      <c r="G19" s="220"/>
      <c r="H19" s="220"/>
      <c r="I19" s="220"/>
      <c r="J19" s="220"/>
      <c r="K19" s="221"/>
      <c r="L19" s="281"/>
      <c r="M19" s="281"/>
      <c r="N19" s="281"/>
      <c r="O19" s="281"/>
      <c r="P19" s="153"/>
      <c r="Q19" s="247" t="str">
        <f>IF(ISBLANK($L$19)=TRUE,"","人")</f>
        <v/>
      </c>
      <c r="R19" s="282"/>
      <c r="S19" s="283">
        <f>VLOOKUP($D$4,委託料一覧!$A$6:$BR$34,委託料一覧!R3,FALSE)</f>
        <v>0</v>
      </c>
      <c r="T19" s="284"/>
      <c r="U19" s="284"/>
      <c r="V19" s="284"/>
      <c r="W19" s="284"/>
      <c r="X19" s="284"/>
      <c r="Y19" s="284"/>
      <c r="Z19" s="284"/>
      <c r="AA19" s="247" t="str">
        <f>IF($S$19=0,"","円")</f>
        <v/>
      </c>
      <c r="AB19" s="282"/>
      <c r="AC19" s="285">
        <f t="shared" si="1"/>
        <v>0</v>
      </c>
      <c r="AD19" s="285"/>
      <c r="AE19" s="285"/>
      <c r="AF19" s="285"/>
      <c r="AG19" s="285"/>
      <c r="AH19" s="285"/>
      <c r="AI19" s="285"/>
      <c r="AJ19" s="283"/>
      <c r="AK19" s="247" t="str">
        <f>IF(ISBLANK($L$19)=TRUE,"","円")</f>
        <v/>
      </c>
      <c r="AL19" s="282"/>
      <c r="AO19" s="23"/>
      <c r="AP19" s="23" t="str">
        <f t="shared" ca="1" si="3"/>
        <v>=VLOOKUP($D$4,委託料一覧!$A$6:$BR$34,委託料一覧!R3,FALSE)</v>
      </c>
      <c r="AQ19" s="23"/>
      <c r="AR19" s="23"/>
      <c r="AS19" s="23"/>
    </row>
    <row r="20" spans="1:45" s="2" customFormat="1" ht="15" customHeight="1" x14ac:dyDescent="0.15">
      <c r="A20" s="146" t="s">
        <v>58</v>
      </c>
      <c r="B20" s="147"/>
      <c r="C20" s="147"/>
      <c r="D20" s="147"/>
      <c r="E20" s="147"/>
      <c r="F20" s="148"/>
      <c r="G20" s="309" t="str">
        <f>IF(VLOOKUP($D$4,委託料一覧!A6:BR34,委託料一覧!S3,FALSE)=0,"",VLOOKUP($D$4,委託料一覧!A6:BR34,委託料一覧!S3,FALSE))</f>
        <v/>
      </c>
      <c r="H20" s="310"/>
      <c r="I20" s="310"/>
      <c r="J20" s="310"/>
      <c r="K20" s="242"/>
      <c r="L20" s="240"/>
      <c r="M20" s="240"/>
      <c r="N20" s="240"/>
      <c r="O20" s="240"/>
      <c r="P20" s="241"/>
      <c r="Q20" s="310" t="str">
        <f>IF($G$20="","",IF(ISBLANK($L$20)=TRUE,"","人"))</f>
        <v/>
      </c>
      <c r="R20" s="242"/>
      <c r="S20" s="300">
        <f>VLOOKUP($D$4,委託料一覧!$A$6:$BR$34,委託料一覧!T3,FALSE)</f>
        <v>0</v>
      </c>
      <c r="T20" s="301"/>
      <c r="U20" s="301"/>
      <c r="V20" s="301"/>
      <c r="W20" s="301"/>
      <c r="X20" s="301"/>
      <c r="Y20" s="301"/>
      <c r="Z20" s="301"/>
      <c r="AA20" s="242" t="str">
        <f>IF($S$20=0,"","円")</f>
        <v/>
      </c>
      <c r="AB20" s="243"/>
      <c r="AC20" s="302">
        <f t="shared" si="1"/>
        <v>0</v>
      </c>
      <c r="AD20" s="302"/>
      <c r="AE20" s="302"/>
      <c r="AF20" s="302"/>
      <c r="AG20" s="302"/>
      <c r="AH20" s="302"/>
      <c r="AI20" s="302"/>
      <c r="AJ20" s="300"/>
      <c r="AK20" s="242" t="str">
        <f>IF($G$20="","",IF(ISBLANK($L$20)=TRUE,"","円"))</f>
        <v/>
      </c>
      <c r="AL20" s="243"/>
      <c r="AO20" s="23" t="str">
        <f ca="1">_xlfn.FORMULATEXT(G20)</f>
        <v>=IF(VLOOKUP($D$4,委託料一覧!A6:BR34,委託料一覧!S3,FALSE)=0,"",VLOOKUP($D$4,委託料一覧!A6:BR34,委託料一覧!S3,FALSE))</v>
      </c>
      <c r="AP20" s="23" t="str">
        <f t="shared" ca="1" si="3"/>
        <v>=VLOOKUP($D$4,委託料一覧!$A$6:$BR$34,委託料一覧!T3,FALSE)</v>
      </c>
      <c r="AQ20" s="23"/>
      <c r="AR20" s="23"/>
      <c r="AS20" s="23"/>
    </row>
    <row r="21" spans="1:45" s="2" customFormat="1" ht="15" customHeight="1" x14ac:dyDescent="0.15">
      <c r="A21" s="149"/>
      <c r="B21" s="150"/>
      <c r="C21" s="150"/>
      <c r="D21" s="150"/>
      <c r="E21" s="150"/>
      <c r="F21" s="151"/>
      <c r="G21" s="228" t="str">
        <f>IF(VLOOKUP($D$4,委託料一覧!A6:BR34,委託料一覧!U3,FALSE)=0,"",VLOOKUP($D$4,委託料一覧!A6:BR34,委託料一覧!U3,FALSE))</f>
        <v/>
      </c>
      <c r="H21" s="229"/>
      <c r="I21" s="229"/>
      <c r="J21" s="229"/>
      <c r="K21" s="230"/>
      <c r="L21" s="278"/>
      <c r="M21" s="278"/>
      <c r="N21" s="278"/>
      <c r="O21" s="278"/>
      <c r="P21" s="279"/>
      <c r="Q21" s="230" t="str">
        <f>IF(ISBLANK($L$21)=TRUE,"","人")</f>
        <v/>
      </c>
      <c r="R21" s="272"/>
      <c r="S21" s="186">
        <f>VLOOKUP($D$4,委託料一覧!$A$6:$BR$34,委託料一覧!V3,FALSE)</f>
        <v>0</v>
      </c>
      <c r="T21" s="193"/>
      <c r="U21" s="193"/>
      <c r="V21" s="193"/>
      <c r="W21" s="193"/>
      <c r="X21" s="193"/>
      <c r="Y21" s="193"/>
      <c r="Z21" s="193"/>
      <c r="AA21" s="230" t="str">
        <f>IF($S$21=0,"","円")</f>
        <v/>
      </c>
      <c r="AB21" s="272"/>
      <c r="AC21" s="185">
        <f t="shared" si="1"/>
        <v>0</v>
      </c>
      <c r="AD21" s="185"/>
      <c r="AE21" s="185"/>
      <c r="AF21" s="185"/>
      <c r="AG21" s="185"/>
      <c r="AH21" s="185"/>
      <c r="AI21" s="185"/>
      <c r="AJ21" s="186"/>
      <c r="AK21" s="230" t="str">
        <f>IF(ISBLANK($L$21)=TRUE,"","円")</f>
        <v/>
      </c>
      <c r="AL21" s="272"/>
      <c r="AO21" s="23" t="str">
        <f ca="1">_xlfn.FORMULATEXT(G21)</f>
        <v>=IF(VLOOKUP($D$4,委託料一覧!A6:BR34,委託料一覧!U3,FALSE)=0,"",VLOOKUP($D$4,委託料一覧!A6:BR34,委託料一覧!U3,FALSE))</v>
      </c>
      <c r="AP21" s="23" t="str">
        <f t="shared" ca="1" si="3"/>
        <v>=VLOOKUP($D$4,委託料一覧!$A$6:$BR$34,委託料一覧!V3,FALSE)</v>
      </c>
      <c r="AQ21" s="23"/>
      <c r="AR21" s="23"/>
      <c r="AS21" s="23"/>
    </row>
    <row r="22" spans="1:45" s="2" customFormat="1" ht="15" customHeight="1" x14ac:dyDescent="0.15">
      <c r="A22" s="146" t="s">
        <v>60</v>
      </c>
      <c r="B22" s="204"/>
      <c r="C22" s="204"/>
      <c r="D22" s="204"/>
      <c r="E22" s="204"/>
      <c r="F22" s="205"/>
      <c r="G22" s="245" t="s">
        <v>62</v>
      </c>
      <c r="H22" s="246"/>
      <c r="I22" s="246"/>
      <c r="J22" s="246"/>
      <c r="K22" s="247"/>
      <c r="L22" s="281"/>
      <c r="M22" s="281"/>
      <c r="N22" s="281"/>
      <c r="O22" s="281"/>
      <c r="P22" s="153"/>
      <c r="Q22" s="247" t="str">
        <f>IF(ISBLANK($L$22)=TRUE,"","人")</f>
        <v/>
      </c>
      <c r="R22" s="282"/>
      <c r="S22" s="283">
        <f>VLOOKUP($D$4,委託料一覧!$A$6:$BR$34,委託料一覧!W3,FALSE)</f>
        <v>0</v>
      </c>
      <c r="T22" s="284"/>
      <c r="U22" s="284"/>
      <c r="V22" s="284"/>
      <c r="W22" s="284"/>
      <c r="X22" s="284"/>
      <c r="Y22" s="284"/>
      <c r="Z22" s="284"/>
      <c r="AA22" s="247" t="str">
        <f>IF($S$22=0,"","円")</f>
        <v/>
      </c>
      <c r="AB22" s="282"/>
      <c r="AC22" s="285">
        <f t="shared" si="1"/>
        <v>0</v>
      </c>
      <c r="AD22" s="285"/>
      <c r="AE22" s="285"/>
      <c r="AF22" s="285"/>
      <c r="AG22" s="285"/>
      <c r="AH22" s="285"/>
      <c r="AI22" s="285"/>
      <c r="AJ22" s="283"/>
      <c r="AK22" s="247" t="str">
        <f>IF(ISBLANK($L$22)=TRUE,"","円")</f>
        <v/>
      </c>
      <c r="AL22" s="282"/>
      <c r="AO22" s="23"/>
      <c r="AP22" s="23" t="str">
        <f t="shared" ca="1" si="3"/>
        <v>=VLOOKUP($D$4,委託料一覧!$A$6:$BR$34,委託料一覧!W3,FALSE)</v>
      </c>
      <c r="AQ22" s="23"/>
      <c r="AR22" s="23"/>
      <c r="AS22" s="23"/>
    </row>
    <row r="23" spans="1:45" s="2" customFormat="1" ht="15" customHeight="1" x14ac:dyDescent="0.15">
      <c r="A23" s="206"/>
      <c r="B23" s="207"/>
      <c r="C23" s="207"/>
      <c r="D23" s="207"/>
      <c r="E23" s="207"/>
      <c r="F23" s="208"/>
      <c r="G23" s="309" t="str">
        <f>IF(VLOOKUP($D$4,委託料一覧!A6:BR34,委託料一覧!X3,FALSE)=0,"",VLOOKUP($D$4,委託料一覧!A6:BR34,委託料一覧!X3,FALSE))</f>
        <v/>
      </c>
      <c r="H23" s="310"/>
      <c r="I23" s="310"/>
      <c r="J23" s="310"/>
      <c r="K23" s="242"/>
      <c r="L23" s="240"/>
      <c r="M23" s="240"/>
      <c r="N23" s="240"/>
      <c r="O23" s="240"/>
      <c r="P23" s="241"/>
      <c r="Q23" s="242" t="str">
        <f>IF($G$23="","",IF(ISBLANK($L$23)=TRUE,"","人"))</f>
        <v/>
      </c>
      <c r="R23" s="243"/>
      <c r="S23" s="302">
        <f>VLOOKUP($D$4,委託料一覧!$A$6:$BR$34,委託料一覧!Y3,FALSE)</f>
        <v>0</v>
      </c>
      <c r="T23" s="302"/>
      <c r="U23" s="302"/>
      <c r="V23" s="302"/>
      <c r="W23" s="302"/>
      <c r="X23" s="302"/>
      <c r="Y23" s="302"/>
      <c r="Z23" s="300"/>
      <c r="AA23" s="242" t="str">
        <f>IF($S$23=0,"","円")</f>
        <v/>
      </c>
      <c r="AB23" s="243"/>
      <c r="AC23" s="302">
        <f t="shared" si="1"/>
        <v>0</v>
      </c>
      <c r="AD23" s="302"/>
      <c r="AE23" s="302"/>
      <c r="AF23" s="302"/>
      <c r="AG23" s="302"/>
      <c r="AH23" s="302"/>
      <c r="AI23" s="302"/>
      <c r="AJ23" s="300"/>
      <c r="AK23" s="242" t="str">
        <f>IF($G$23="","",IF(ISBLANK($L$23)=TRUE,"","円"))</f>
        <v/>
      </c>
      <c r="AL23" s="243"/>
      <c r="AO23" s="23" t="str">
        <f ca="1">_xlfn.FORMULATEXT(G23)</f>
        <v>=IF(VLOOKUP($D$4,委託料一覧!A6:BR34,委託料一覧!X3,FALSE)=0,"",VLOOKUP($D$4,委託料一覧!A6:BR34,委託料一覧!X3,FALSE))</v>
      </c>
      <c r="AP23" s="23" t="str">
        <f t="shared" ca="1" si="3"/>
        <v>=VLOOKUP($D$4,委託料一覧!$A$6:$BR$34,委託料一覧!Y3,FALSE)</v>
      </c>
      <c r="AQ23" s="23"/>
      <c r="AR23" s="23"/>
      <c r="AS23" s="23"/>
    </row>
    <row r="24" spans="1:45" s="2" customFormat="1" ht="15" customHeight="1" x14ac:dyDescent="0.15">
      <c r="A24" s="209"/>
      <c r="B24" s="210"/>
      <c r="C24" s="210"/>
      <c r="D24" s="210"/>
      <c r="E24" s="210"/>
      <c r="F24" s="211"/>
      <c r="G24" s="228" t="str">
        <f>IF(VLOOKUP($D$4,委託料一覧!A6:BR34,委託料一覧!Z3,FALSE)=0,"",VLOOKUP($D$4,委託料一覧!A6:BR34,委託料一覧!Z3,FALSE))</f>
        <v/>
      </c>
      <c r="H24" s="229"/>
      <c r="I24" s="229"/>
      <c r="J24" s="229"/>
      <c r="K24" s="230"/>
      <c r="L24" s="278"/>
      <c r="M24" s="278"/>
      <c r="N24" s="278"/>
      <c r="O24" s="278"/>
      <c r="P24" s="279"/>
      <c r="Q24" s="230" t="str">
        <f>IF(ISBLANK($L$24)=TRUE,"","人")</f>
        <v/>
      </c>
      <c r="R24" s="272"/>
      <c r="S24" s="186">
        <f>VLOOKUP($D$4,委託料一覧!$A$6:$BR$34,委託料一覧!AA3,FALSE)</f>
        <v>0</v>
      </c>
      <c r="T24" s="193"/>
      <c r="U24" s="193"/>
      <c r="V24" s="193"/>
      <c r="W24" s="193"/>
      <c r="X24" s="193"/>
      <c r="Y24" s="193"/>
      <c r="Z24" s="193"/>
      <c r="AA24" s="229" t="str">
        <f>IF($S$24=0,"","円")</f>
        <v/>
      </c>
      <c r="AB24" s="230"/>
      <c r="AC24" s="185">
        <f t="shared" si="1"/>
        <v>0</v>
      </c>
      <c r="AD24" s="185"/>
      <c r="AE24" s="185"/>
      <c r="AF24" s="185"/>
      <c r="AG24" s="185"/>
      <c r="AH24" s="185"/>
      <c r="AI24" s="185"/>
      <c r="AJ24" s="186"/>
      <c r="AK24" s="230" t="str">
        <f>IF(ISBLANK($L$24)=TRUE,"","円")</f>
        <v/>
      </c>
      <c r="AL24" s="272"/>
      <c r="AO24" s="23" t="str">
        <f ca="1">_xlfn.FORMULATEXT(G24)</f>
        <v>=IF(VLOOKUP($D$4,委託料一覧!A6:BR34,委託料一覧!Z3,FALSE)=0,"",VLOOKUP($D$4,委託料一覧!A6:BR34,委託料一覧!Z3,FALSE))</v>
      </c>
      <c r="AP24" s="23" t="str">
        <f t="shared" ca="1" si="3"/>
        <v>=VLOOKUP($D$4,委託料一覧!$A$6:$BR$34,委託料一覧!AA3,FALSE)</v>
      </c>
      <c r="AQ24" s="23"/>
      <c r="AR24" s="23"/>
      <c r="AS24" s="23"/>
    </row>
    <row r="25" spans="1:45" s="2" customFormat="1" ht="15" customHeight="1" x14ac:dyDescent="0.15">
      <c r="A25" s="146" t="s">
        <v>55</v>
      </c>
      <c r="B25" s="204"/>
      <c r="C25" s="204"/>
      <c r="D25" s="204"/>
      <c r="E25" s="204"/>
      <c r="F25" s="205"/>
      <c r="G25" s="245" t="s">
        <v>62</v>
      </c>
      <c r="H25" s="246"/>
      <c r="I25" s="246"/>
      <c r="J25" s="246"/>
      <c r="K25" s="247"/>
      <c r="L25" s="281"/>
      <c r="M25" s="281"/>
      <c r="N25" s="281"/>
      <c r="O25" s="281"/>
      <c r="P25" s="153"/>
      <c r="Q25" s="247" t="str">
        <f>IF(ISBLANK($L$25)=TRUE,"","人")</f>
        <v/>
      </c>
      <c r="R25" s="282"/>
      <c r="S25" s="283">
        <f>VLOOKUP($D$4,委託料一覧!$A$6:$BR$34,委託料一覧!AB3,FALSE)</f>
        <v>0</v>
      </c>
      <c r="T25" s="284"/>
      <c r="U25" s="284"/>
      <c r="V25" s="284"/>
      <c r="W25" s="284"/>
      <c r="X25" s="284"/>
      <c r="Y25" s="284"/>
      <c r="Z25" s="284"/>
      <c r="AA25" s="247" t="str">
        <f>IF($S$25=0,"","円")</f>
        <v/>
      </c>
      <c r="AB25" s="282"/>
      <c r="AC25" s="285">
        <f t="shared" si="1"/>
        <v>0</v>
      </c>
      <c r="AD25" s="285"/>
      <c r="AE25" s="285"/>
      <c r="AF25" s="285"/>
      <c r="AG25" s="285"/>
      <c r="AH25" s="285"/>
      <c r="AI25" s="285"/>
      <c r="AJ25" s="283"/>
      <c r="AK25" s="247" t="str">
        <f>IF(ISBLANK($L$25)=TRUE,"","円")</f>
        <v/>
      </c>
      <c r="AL25" s="282"/>
      <c r="AO25" s="23"/>
      <c r="AP25" s="23" t="str">
        <f t="shared" ca="1" si="3"/>
        <v>=VLOOKUP($D$4,委託料一覧!$A$6:$BR$34,委託料一覧!AB3,FALSE)</v>
      </c>
      <c r="AQ25" s="23"/>
      <c r="AR25" s="23"/>
      <c r="AS25" s="23"/>
    </row>
    <row r="26" spans="1:45" s="2" customFormat="1" ht="15" customHeight="1" x14ac:dyDescent="0.15">
      <c r="A26" s="206"/>
      <c r="B26" s="207"/>
      <c r="C26" s="207"/>
      <c r="D26" s="207"/>
      <c r="E26" s="207"/>
      <c r="F26" s="208"/>
      <c r="G26" s="309" t="str">
        <f>IF(VLOOKUP($D$4,委託料一覧!A6:BR34,委託料一覧!AC3,FALSE)=0,"",VLOOKUP($D$4,委託料一覧!A6:BR34,委託料一覧!AC3,FALSE))</f>
        <v/>
      </c>
      <c r="H26" s="310"/>
      <c r="I26" s="310"/>
      <c r="J26" s="310"/>
      <c r="K26" s="242"/>
      <c r="L26" s="240"/>
      <c r="M26" s="240"/>
      <c r="N26" s="240"/>
      <c r="O26" s="240"/>
      <c r="P26" s="241"/>
      <c r="Q26" s="242" t="str">
        <f>IF($G$26="","",IF(ISBLANK($L$26)=TRUE,"","人"))</f>
        <v/>
      </c>
      <c r="R26" s="243"/>
      <c r="S26" s="302">
        <f>VLOOKUP($D$4,委託料一覧!$A$6:$BR$34,委託料一覧!AD3,FALSE)</f>
        <v>0</v>
      </c>
      <c r="T26" s="302"/>
      <c r="U26" s="302"/>
      <c r="V26" s="302"/>
      <c r="W26" s="302"/>
      <c r="X26" s="302"/>
      <c r="Y26" s="302"/>
      <c r="Z26" s="300"/>
      <c r="AA26" s="242" t="str">
        <f>IF($S$26=0,"","円")</f>
        <v/>
      </c>
      <c r="AB26" s="243"/>
      <c r="AC26" s="302">
        <f t="shared" si="1"/>
        <v>0</v>
      </c>
      <c r="AD26" s="302"/>
      <c r="AE26" s="302"/>
      <c r="AF26" s="302"/>
      <c r="AG26" s="302"/>
      <c r="AH26" s="302"/>
      <c r="AI26" s="302"/>
      <c r="AJ26" s="300"/>
      <c r="AK26" s="242" t="str">
        <f>IF($G$26="","",IF(ISBLANK($L$26)=TRUE,"","円"))</f>
        <v/>
      </c>
      <c r="AL26" s="243"/>
      <c r="AO26" s="23" t="str">
        <f ca="1">_xlfn.FORMULATEXT(G26)</f>
        <v>=IF(VLOOKUP($D$4,委託料一覧!A6:BR34,委託料一覧!AC3,FALSE)=0,"",VLOOKUP($D$4,委託料一覧!A6:BR34,委託料一覧!AC3,FALSE))</v>
      </c>
      <c r="AP26" s="23" t="str">
        <f t="shared" ca="1" si="3"/>
        <v>=VLOOKUP($D$4,委託料一覧!$A$6:$BR$34,委託料一覧!AD3,FALSE)</v>
      </c>
      <c r="AQ26" s="23"/>
      <c r="AR26" s="23"/>
      <c r="AS26" s="23"/>
    </row>
    <row r="27" spans="1:45" s="2" customFormat="1" ht="15" customHeight="1" x14ac:dyDescent="0.15">
      <c r="A27" s="209"/>
      <c r="B27" s="210"/>
      <c r="C27" s="210"/>
      <c r="D27" s="210"/>
      <c r="E27" s="210"/>
      <c r="F27" s="211"/>
      <c r="G27" s="228" t="str">
        <f>IF(VLOOKUP($D$4,委託料一覧!A6:BR34,委託料一覧!AE3,FALSE)=0,"",VLOOKUP($D$4,委託料一覧!A6:BR34,委託料一覧!AE3,FALSE))</f>
        <v/>
      </c>
      <c r="H27" s="229"/>
      <c r="I27" s="229"/>
      <c r="J27" s="229"/>
      <c r="K27" s="230"/>
      <c r="L27" s="278"/>
      <c r="M27" s="278"/>
      <c r="N27" s="278"/>
      <c r="O27" s="278"/>
      <c r="P27" s="279"/>
      <c r="Q27" s="230" t="str">
        <f>IF(ISBLANK($L$27)=TRUE,"","人")</f>
        <v/>
      </c>
      <c r="R27" s="272"/>
      <c r="S27" s="186">
        <f>VLOOKUP($D$4,委託料一覧!$A$6:$BR$34,委託料一覧!AF3,FALSE)</f>
        <v>0</v>
      </c>
      <c r="T27" s="193"/>
      <c r="U27" s="193"/>
      <c r="V27" s="193"/>
      <c r="W27" s="193"/>
      <c r="X27" s="193"/>
      <c r="Y27" s="193"/>
      <c r="Z27" s="193"/>
      <c r="AA27" s="230" t="str">
        <f>IF($S$27=0,"","円")</f>
        <v/>
      </c>
      <c r="AB27" s="272"/>
      <c r="AC27" s="185">
        <f t="shared" si="1"/>
        <v>0</v>
      </c>
      <c r="AD27" s="185"/>
      <c r="AE27" s="185"/>
      <c r="AF27" s="185"/>
      <c r="AG27" s="185"/>
      <c r="AH27" s="185"/>
      <c r="AI27" s="185"/>
      <c r="AJ27" s="186"/>
      <c r="AK27" s="230" t="str">
        <f>IF(ISBLANK($L$27)=TRUE,"","円")</f>
        <v/>
      </c>
      <c r="AL27" s="272"/>
      <c r="AO27" s="23" t="str">
        <f ca="1">_xlfn.FORMULATEXT(G27)</f>
        <v>=IF(VLOOKUP($D$4,委託料一覧!A6:BR34,委託料一覧!AE3,FALSE)=0,"",VLOOKUP($D$4,委託料一覧!A6:BR34,委託料一覧!AE3,FALSE))</v>
      </c>
      <c r="AP27" s="23" t="str">
        <f t="shared" ca="1" si="3"/>
        <v>=VLOOKUP($D$4,委託料一覧!$A$6:$BR$34,委託料一覧!AF3,FALSE)</v>
      </c>
      <c r="AQ27" s="23"/>
      <c r="AR27" s="23"/>
      <c r="AS27" s="23"/>
    </row>
    <row r="28" spans="1:45" s="2" customFormat="1" ht="15" customHeight="1" x14ac:dyDescent="0.15">
      <c r="A28" s="146" t="s">
        <v>65</v>
      </c>
      <c r="B28" s="204"/>
      <c r="C28" s="204"/>
      <c r="D28" s="204"/>
      <c r="E28" s="204"/>
      <c r="F28" s="205"/>
      <c r="G28" s="245" t="s">
        <v>62</v>
      </c>
      <c r="H28" s="246"/>
      <c r="I28" s="246"/>
      <c r="J28" s="246"/>
      <c r="K28" s="247"/>
      <c r="L28" s="281"/>
      <c r="M28" s="281"/>
      <c r="N28" s="281"/>
      <c r="O28" s="281"/>
      <c r="P28" s="153"/>
      <c r="Q28" s="247" t="str">
        <f>IF(ISBLANK($L$28)=TRUE,"","人")</f>
        <v/>
      </c>
      <c r="R28" s="282"/>
      <c r="S28" s="283">
        <f>VLOOKUP($D$4,委託料一覧!$A$6:$BR$34,委託料一覧!AG3,FALSE)</f>
        <v>0</v>
      </c>
      <c r="T28" s="284"/>
      <c r="U28" s="284"/>
      <c r="V28" s="284"/>
      <c r="W28" s="284"/>
      <c r="X28" s="284"/>
      <c r="Y28" s="284"/>
      <c r="Z28" s="284"/>
      <c r="AA28" s="247" t="str">
        <f>IF($S$28=0,"","円")</f>
        <v/>
      </c>
      <c r="AB28" s="282"/>
      <c r="AC28" s="285">
        <f t="shared" si="1"/>
        <v>0</v>
      </c>
      <c r="AD28" s="285"/>
      <c r="AE28" s="285"/>
      <c r="AF28" s="285"/>
      <c r="AG28" s="285"/>
      <c r="AH28" s="285"/>
      <c r="AI28" s="285"/>
      <c r="AJ28" s="283"/>
      <c r="AK28" s="247" t="str">
        <f>IF(ISBLANK($L$28)=TRUE,"","円")</f>
        <v/>
      </c>
      <c r="AL28" s="282"/>
      <c r="AO28" s="23"/>
      <c r="AP28" s="23" t="str">
        <f t="shared" ca="1" si="3"/>
        <v>=VLOOKUP($D$4,委託料一覧!$A$6:$BR$34,委託料一覧!AG3,FALSE)</v>
      </c>
      <c r="AQ28" s="23"/>
      <c r="AR28" s="23"/>
      <c r="AS28" s="23"/>
    </row>
    <row r="29" spans="1:45" s="2" customFormat="1" ht="15" customHeight="1" x14ac:dyDescent="0.15">
      <c r="A29" s="206"/>
      <c r="B29" s="207"/>
      <c r="C29" s="207"/>
      <c r="D29" s="207"/>
      <c r="E29" s="207"/>
      <c r="F29" s="208"/>
      <c r="G29" s="309" t="str">
        <f>IF(VLOOKUP($D$4,委託料一覧!A6:BR34,委託料一覧!AH3,FALSE)=0,"",VLOOKUP($D$4,委託料一覧!A6:BR34,委託料一覧!AH3,FALSE))</f>
        <v/>
      </c>
      <c r="H29" s="310"/>
      <c r="I29" s="310"/>
      <c r="J29" s="310"/>
      <c r="K29" s="242"/>
      <c r="L29" s="240"/>
      <c r="M29" s="240"/>
      <c r="N29" s="240"/>
      <c r="O29" s="240"/>
      <c r="P29" s="241"/>
      <c r="Q29" s="242" t="str">
        <f>IF($G$29="","",IF(ISBLANK($L$29)=TRUE,"","人"))</f>
        <v/>
      </c>
      <c r="R29" s="243"/>
      <c r="S29" s="302">
        <f>VLOOKUP($D$4,委託料一覧!$A$6:$BR$34,委託料一覧!AI3,FALSE)</f>
        <v>0</v>
      </c>
      <c r="T29" s="302"/>
      <c r="U29" s="302"/>
      <c r="V29" s="302"/>
      <c r="W29" s="302"/>
      <c r="X29" s="302"/>
      <c r="Y29" s="302"/>
      <c r="Z29" s="300"/>
      <c r="AA29" s="242" t="str">
        <f>IF($S$29=0,"","円")</f>
        <v/>
      </c>
      <c r="AB29" s="243"/>
      <c r="AC29" s="302">
        <f t="shared" si="1"/>
        <v>0</v>
      </c>
      <c r="AD29" s="302"/>
      <c r="AE29" s="302"/>
      <c r="AF29" s="302"/>
      <c r="AG29" s="302"/>
      <c r="AH29" s="302"/>
      <c r="AI29" s="302"/>
      <c r="AJ29" s="300"/>
      <c r="AK29" s="242" t="str">
        <f>IF($G$29="","",IF(ISBLANK($L$29)=TRUE,"","円"))</f>
        <v/>
      </c>
      <c r="AL29" s="243"/>
      <c r="AO29" s="23" t="str">
        <f ca="1">_xlfn.FORMULATEXT(G29)</f>
        <v>=IF(VLOOKUP($D$4,委託料一覧!A6:BR34,委託料一覧!AH3,FALSE)=0,"",VLOOKUP($D$4,委託料一覧!A6:BR34,委託料一覧!AH3,FALSE))</v>
      </c>
      <c r="AP29" s="23" t="str">
        <f t="shared" ca="1" si="3"/>
        <v>=VLOOKUP($D$4,委託料一覧!$A$6:$BR$34,委託料一覧!AI3,FALSE)</v>
      </c>
      <c r="AQ29" s="23"/>
      <c r="AR29" s="23"/>
      <c r="AS29" s="23"/>
    </row>
    <row r="30" spans="1:45" s="2" customFormat="1" ht="15" customHeight="1" x14ac:dyDescent="0.15">
      <c r="A30" s="209"/>
      <c r="B30" s="210"/>
      <c r="C30" s="210"/>
      <c r="D30" s="210"/>
      <c r="E30" s="210"/>
      <c r="F30" s="211"/>
      <c r="G30" s="228" t="str">
        <f>IF(VLOOKUP($D$4,委託料一覧!A6:BR34,委託料一覧!AJ3,FALSE)=0,"",VLOOKUP($D$4,委託料一覧!A6:BR34,委託料一覧!AJ3,FALSE))</f>
        <v/>
      </c>
      <c r="H30" s="229"/>
      <c r="I30" s="229"/>
      <c r="J30" s="229"/>
      <c r="K30" s="230"/>
      <c r="L30" s="278"/>
      <c r="M30" s="278"/>
      <c r="N30" s="278"/>
      <c r="O30" s="278"/>
      <c r="P30" s="279"/>
      <c r="Q30" s="230" t="str">
        <f>IF(ISBLANK($L$30)=TRUE,"","人")</f>
        <v/>
      </c>
      <c r="R30" s="272"/>
      <c r="S30" s="186">
        <f>VLOOKUP($D$4,委託料一覧!$A$6:$BR$34,委託料一覧!AK3,FALSE)</f>
        <v>0</v>
      </c>
      <c r="T30" s="193"/>
      <c r="U30" s="193"/>
      <c r="V30" s="193"/>
      <c r="W30" s="193"/>
      <c r="X30" s="193"/>
      <c r="Y30" s="193"/>
      <c r="Z30" s="193"/>
      <c r="AA30" s="230" t="str">
        <f>IF($S$30=0,"","円")</f>
        <v/>
      </c>
      <c r="AB30" s="272"/>
      <c r="AC30" s="185">
        <f t="shared" si="1"/>
        <v>0</v>
      </c>
      <c r="AD30" s="185"/>
      <c r="AE30" s="185"/>
      <c r="AF30" s="185"/>
      <c r="AG30" s="185"/>
      <c r="AH30" s="185"/>
      <c r="AI30" s="185"/>
      <c r="AJ30" s="186"/>
      <c r="AK30" s="230" t="str">
        <f>IF(ISBLANK($L$30)=TRUE,"","円")</f>
        <v/>
      </c>
      <c r="AL30" s="272"/>
      <c r="AO30" s="23" t="str">
        <f ca="1">_xlfn.FORMULATEXT(G30)</f>
        <v>=IF(VLOOKUP($D$4,委託料一覧!A6:BR34,委託料一覧!AJ3,FALSE)=0,"",VLOOKUP($D$4,委託料一覧!A6:BR34,委託料一覧!AJ3,FALSE))</v>
      </c>
      <c r="AP30" s="23" t="str">
        <f t="shared" ca="1" si="3"/>
        <v>=VLOOKUP($D$4,委託料一覧!$A$6:$BR$34,委託料一覧!AK3,FALSE)</v>
      </c>
      <c r="AQ30" s="23"/>
      <c r="AR30" s="23"/>
      <c r="AS30" s="23"/>
    </row>
    <row r="31" spans="1:45" s="2" customFormat="1" ht="15" customHeight="1" x14ac:dyDescent="0.15">
      <c r="A31" s="146" t="s">
        <v>37</v>
      </c>
      <c r="B31" s="147"/>
      <c r="C31" s="147"/>
      <c r="D31" s="147"/>
      <c r="E31" s="147"/>
      <c r="F31" s="148"/>
      <c r="G31" s="306" t="str">
        <f>IF(VLOOKUP($D$4,委託料一覧!A6:BR34,委託料一覧!AL3,FALSE)=0,"",VLOOKUP($D$4,委託料一覧!A6:BR34,委託料一覧!AL3,FALSE))</f>
        <v/>
      </c>
      <c r="H31" s="307"/>
      <c r="I31" s="307"/>
      <c r="J31" s="307"/>
      <c r="K31" s="308"/>
      <c r="L31" s="240"/>
      <c r="M31" s="240"/>
      <c r="N31" s="240"/>
      <c r="O31" s="240"/>
      <c r="P31" s="241"/>
      <c r="Q31" s="242" t="str">
        <f>IF($G$31="","",IF(ISBLANK($L$31)=TRUE,"","人"))</f>
        <v/>
      </c>
      <c r="R31" s="243"/>
      <c r="S31" s="300">
        <f>VLOOKUP($D$4,委託料一覧!$A$6:$BR$34,委託料一覧!AM3,FALSE)</f>
        <v>0</v>
      </c>
      <c r="T31" s="301"/>
      <c r="U31" s="301"/>
      <c r="V31" s="301"/>
      <c r="W31" s="301"/>
      <c r="X31" s="301"/>
      <c r="Y31" s="301"/>
      <c r="Z31" s="301"/>
      <c r="AA31" s="242" t="str">
        <f>IF($S$31=0,"","円")</f>
        <v/>
      </c>
      <c r="AB31" s="243"/>
      <c r="AC31" s="302">
        <f t="shared" si="1"/>
        <v>0</v>
      </c>
      <c r="AD31" s="302"/>
      <c r="AE31" s="302"/>
      <c r="AF31" s="302"/>
      <c r="AG31" s="302"/>
      <c r="AH31" s="302"/>
      <c r="AI31" s="302"/>
      <c r="AJ31" s="300"/>
      <c r="AK31" s="242" t="str">
        <f>IF($G$31="","",IF(ISBLANK($L$31)=TRUE,"","円"))</f>
        <v/>
      </c>
      <c r="AL31" s="243"/>
      <c r="AO31" s="23" t="str">
        <f ca="1">_xlfn.FORMULATEXT(G31)</f>
        <v>=IF(VLOOKUP($D$4,委託料一覧!A6:BR34,委託料一覧!AL3,FALSE)=0,"",VLOOKUP($D$4,委託料一覧!A6:BR34,委託料一覧!AL3,FALSE))</v>
      </c>
      <c r="AP31" s="23" t="str">
        <f t="shared" ca="1" si="3"/>
        <v>=VLOOKUP($D$4,委託料一覧!$A$6:$BR$34,委託料一覧!AM3,FALSE)</v>
      </c>
      <c r="AQ31" s="23"/>
      <c r="AR31" s="23"/>
      <c r="AS31" s="23"/>
    </row>
    <row r="32" spans="1:45" s="2" customFormat="1" ht="15" customHeight="1" x14ac:dyDescent="0.15">
      <c r="A32" s="149"/>
      <c r="B32" s="150"/>
      <c r="C32" s="150"/>
      <c r="D32" s="150"/>
      <c r="E32" s="150"/>
      <c r="F32" s="151"/>
      <c r="G32" s="303" t="str">
        <f>IF(VLOOKUP($D$4,委託料一覧!A6:BR34,委託料一覧!AN3,FALSE)=0,"",VLOOKUP($D$4,委託料一覧!A6:BR34,委託料一覧!AN3,FALSE))</f>
        <v/>
      </c>
      <c r="H32" s="304"/>
      <c r="I32" s="304"/>
      <c r="J32" s="304"/>
      <c r="K32" s="305"/>
      <c r="L32" s="278"/>
      <c r="M32" s="278"/>
      <c r="N32" s="278"/>
      <c r="O32" s="278"/>
      <c r="P32" s="279"/>
      <c r="Q32" s="230" t="str">
        <f>IF(ISBLANK($L$32)=TRUE,"","人")</f>
        <v/>
      </c>
      <c r="R32" s="272"/>
      <c r="S32" s="186">
        <f>VLOOKUP($D$4,委託料一覧!$A$6:$BR$34,委託料一覧!AO3,FALSE)</f>
        <v>0</v>
      </c>
      <c r="T32" s="193"/>
      <c r="U32" s="193"/>
      <c r="V32" s="193"/>
      <c r="W32" s="193"/>
      <c r="X32" s="193"/>
      <c r="Y32" s="193"/>
      <c r="Z32" s="193"/>
      <c r="AA32" s="230" t="str">
        <f>IF($S$32=0,"","円")</f>
        <v/>
      </c>
      <c r="AB32" s="272"/>
      <c r="AC32" s="185">
        <f t="shared" si="1"/>
        <v>0</v>
      </c>
      <c r="AD32" s="185"/>
      <c r="AE32" s="185"/>
      <c r="AF32" s="185"/>
      <c r="AG32" s="185"/>
      <c r="AH32" s="185"/>
      <c r="AI32" s="185"/>
      <c r="AJ32" s="186"/>
      <c r="AK32" s="230" t="str">
        <f>IF(ISBLANK($L$32)=TRUE,"","円")</f>
        <v/>
      </c>
      <c r="AL32" s="272"/>
      <c r="AO32" s="23" t="str">
        <f ca="1">_xlfn.FORMULATEXT(G32)</f>
        <v>=IF(VLOOKUP($D$4,委託料一覧!A6:BR34,委託料一覧!AN3,FALSE)=0,"",VLOOKUP($D$4,委託料一覧!A6:BR34,委託料一覧!AN3,FALSE))</v>
      </c>
      <c r="AP32" s="23" t="str">
        <f t="shared" ca="1" si="3"/>
        <v>=VLOOKUP($D$4,委託料一覧!$A$6:$BR$34,委託料一覧!AO3,FALSE)</v>
      </c>
      <c r="AQ32" s="23"/>
      <c r="AR32" s="23"/>
      <c r="AS32" s="23"/>
    </row>
    <row r="33" spans="1:45" s="2" customFormat="1" ht="15" customHeight="1" x14ac:dyDescent="0.15">
      <c r="A33" s="219" t="s">
        <v>22</v>
      </c>
      <c r="B33" s="220"/>
      <c r="C33" s="220"/>
      <c r="D33" s="220"/>
      <c r="E33" s="220"/>
      <c r="F33" s="220"/>
      <c r="G33" s="220"/>
      <c r="H33" s="220"/>
      <c r="I33" s="220"/>
      <c r="J33" s="220"/>
      <c r="K33" s="221"/>
      <c r="L33" s="281"/>
      <c r="M33" s="281"/>
      <c r="N33" s="281"/>
      <c r="O33" s="281"/>
      <c r="P33" s="153"/>
      <c r="Q33" s="247" t="str">
        <f>IF(ISBLANK($L$33)=TRUE,"","人")</f>
        <v/>
      </c>
      <c r="R33" s="282"/>
      <c r="S33" s="283">
        <f>VLOOKUP($D$4,委託料一覧!$A$6:$BR$34,委託料一覧!AP3,FALSE)</f>
        <v>0</v>
      </c>
      <c r="T33" s="284"/>
      <c r="U33" s="284"/>
      <c r="V33" s="284"/>
      <c r="W33" s="284"/>
      <c r="X33" s="284"/>
      <c r="Y33" s="284"/>
      <c r="Z33" s="284"/>
      <c r="AA33" s="247" t="str">
        <f>IF($S$33=0,"","円")</f>
        <v/>
      </c>
      <c r="AB33" s="282"/>
      <c r="AC33" s="285">
        <f t="shared" si="1"/>
        <v>0</v>
      </c>
      <c r="AD33" s="285"/>
      <c r="AE33" s="285"/>
      <c r="AF33" s="285"/>
      <c r="AG33" s="285"/>
      <c r="AH33" s="285"/>
      <c r="AI33" s="285"/>
      <c r="AJ33" s="283"/>
      <c r="AK33" s="247" t="str">
        <f>IF(ISBLANK($L$33)=TRUE,"","円")</f>
        <v/>
      </c>
      <c r="AL33" s="282"/>
      <c r="AO33" s="23"/>
      <c r="AP33" s="23" t="str">
        <f t="shared" ca="1" si="3"/>
        <v>=VLOOKUP($D$4,委託料一覧!$A$6:$BR$34,委託料一覧!AP3,FALSE)</v>
      </c>
      <c r="AQ33" s="23"/>
      <c r="AR33" s="23"/>
      <c r="AS33" s="23"/>
    </row>
    <row r="34" spans="1:45" s="2" customFormat="1" ht="15" customHeight="1" x14ac:dyDescent="0.15">
      <c r="A34" s="219" t="s">
        <v>9</v>
      </c>
      <c r="B34" s="220"/>
      <c r="C34" s="220"/>
      <c r="D34" s="220"/>
      <c r="E34" s="220"/>
      <c r="F34" s="220"/>
      <c r="G34" s="220"/>
      <c r="H34" s="220"/>
      <c r="I34" s="220"/>
      <c r="J34" s="220"/>
      <c r="K34" s="221"/>
      <c r="L34" s="281"/>
      <c r="M34" s="281"/>
      <c r="N34" s="281"/>
      <c r="O34" s="281"/>
      <c r="P34" s="153"/>
      <c r="Q34" s="247" t="str">
        <f>IF(ISBLANK($L$34)=TRUE,"","人")</f>
        <v/>
      </c>
      <c r="R34" s="282"/>
      <c r="S34" s="283">
        <f>VLOOKUP($D$4,委託料一覧!$A$6:$BR$34,委託料一覧!AQ3,FALSE)</f>
        <v>0</v>
      </c>
      <c r="T34" s="284"/>
      <c r="U34" s="284"/>
      <c r="V34" s="284"/>
      <c r="W34" s="284"/>
      <c r="X34" s="284"/>
      <c r="Y34" s="284"/>
      <c r="Z34" s="284"/>
      <c r="AA34" s="247" t="str">
        <f>IF($S$34=0,"","円")</f>
        <v/>
      </c>
      <c r="AB34" s="282"/>
      <c r="AC34" s="285">
        <f t="shared" si="1"/>
        <v>0</v>
      </c>
      <c r="AD34" s="285"/>
      <c r="AE34" s="285"/>
      <c r="AF34" s="285"/>
      <c r="AG34" s="285"/>
      <c r="AH34" s="285"/>
      <c r="AI34" s="285"/>
      <c r="AJ34" s="283"/>
      <c r="AK34" s="247" t="str">
        <f>IF(ISBLANK($L$34)=TRUE,"","円")</f>
        <v/>
      </c>
      <c r="AL34" s="282"/>
      <c r="AO34" s="23"/>
      <c r="AP34" s="23" t="str">
        <f t="shared" ca="1" si="3"/>
        <v>=VLOOKUP($D$4,委託料一覧!$A$6:$BR$34,委託料一覧!AQ3,FALSE)</v>
      </c>
      <c r="AQ34" s="23"/>
      <c r="AR34" s="23"/>
      <c r="AS34" s="23"/>
    </row>
    <row r="35" spans="1:45" s="2" customFormat="1" ht="15" customHeight="1" x14ac:dyDescent="0.15">
      <c r="A35" s="286" t="s">
        <v>335</v>
      </c>
      <c r="B35" s="287"/>
      <c r="C35" s="287"/>
      <c r="D35" s="287"/>
      <c r="E35" s="287"/>
      <c r="F35" s="288"/>
      <c r="G35" s="235" t="str">
        <f>委託料一覧!AS5</f>
        <v>15価</v>
      </c>
      <c r="H35" s="236"/>
      <c r="I35" s="236"/>
      <c r="J35" s="236"/>
      <c r="K35" s="236"/>
      <c r="L35" s="237"/>
      <c r="M35" s="238"/>
      <c r="N35" s="238"/>
      <c r="O35" s="238"/>
      <c r="P35" s="238"/>
      <c r="Q35" s="239" t="str">
        <f>IF(ISBLANK($L$35)=TRUE,"","人")</f>
        <v/>
      </c>
      <c r="R35" s="236"/>
      <c r="S35" s="296">
        <f>VLOOKUP($D$4,委託料一覧!$A$6:$BR$34,委託料一覧!AS3,FALSE)</f>
        <v>0</v>
      </c>
      <c r="T35" s="297"/>
      <c r="U35" s="297"/>
      <c r="V35" s="297"/>
      <c r="W35" s="297"/>
      <c r="X35" s="297"/>
      <c r="Y35" s="297"/>
      <c r="Z35" s="297"/>
      <c r="AA35" s="239" t="str">
        <f>IF($S$35=0,"","円")</f>
        <v/>
      </c>
      <c r="AB35" s="236"/>
      <c r="AC35" s="298">
        <f t="shared" si="1"/>
        <v>0</v>
      </c>
      <c r="AD35" s="298"/>
      <c r="AE35" s="298"/>
      <c r="AF35" s="298"/>
      <c r="AG35" s="298"/>
      <c r="AH35" s="298"/>
      <c r="AI35" s="298"/>
      <c r="AJ35" s="299"/>
      <c r="AK35" s="143" t="str">
        <f>IF(ISBLANK($L$35)=TRUE,"","円")</f>
        <v/>
      </c>
      <c r="AL35" s="144"/>
      <c r="AO35" s="23"/>
      <c r="AP35" s="23" t="str">
        <f t="shared" ca="1" si="3"/>
        <v>=VLOOKUP($D$4,委託料一覧!$A$6:$BR$34,委託料一覧!AS3,FALSE)</v>
      </c>
      <c r="AQ35" s="23"/>
      <c r="AR35" s="23"/>
      <c r="AS35" s="23"/>
    </row>
    <row r="36" spans="1:45" s="2" customFormat="1" ht="15" customHeight="1" x14ac:dyDescent="0.15">
      <c r="A36" s="228"/>
      <c r="B36" s="229"/>
      <c r="C36" s="229"/>
      <c r="D36" s="229"/>
      <c r="E36" s="229"/>
      <c r="F36" s="230"/>
      <c r="G36" s="289" t="str">
        <f>委託料一覧!AT5</f>
        <v>20価</v>
      </c>
      <c r="H36" s="290"/>
      <c r="I36" s="290"/>
      <c r="J36" s="290"/>
      <c r="K36" s="291"/>
      <c r="L36" s="233"/>
      <c r="M36" s="234"/>
      <c r="N36" s="234"/>
      <c r="O36" s="234"/>
      <c r="P36" s="234"/>
      <c r="Q36" s="229" t="str">
        <f>IF(ISBLANK($L$36)=TRUE,"","人")</f>
        <v/>
      </c>
      <c r="R36" s="230"/>
      <c r="S36" s="292">
        <f>VLOOKUP($D$4,委託料一覧!$A$6:$BS$34,委託料一覧!AT3,FALSE)</f>
        <v>0</v>
      </c>
      <c r="T36" s="293"/>
      <c r="U36" s="293"/>
      <c r="V36" s="293"/>
      <c r="W36" s="293"/>
      <c r="X36" s="293"/>
      <c r="Y36" s="293"/>
      <c r="Z36" s="293"/>
      <c r="AA36" s="229" t="str">
        <f>IF($S$36=0,"","円")</f>
        <v/>
      </c>
      <c r="AB36" s="230"/>
      <c r="AC36" s="294">
        <f>L36*S36</f>
        <v>0</v>
      </c>
      <c r="AD36" s="193"/>
      <c r="AE36" s="193"/>
      <c r="AF36" s="193"/>
      <c r="AG36" s="193"/>
      <c r="AH36" s="193"/>
      <c r="AI36" s="193"/>
      <c r="AJ36" s="193"/>
      <c r="AK36" s="295" t="str">
        <f>IF(ISBLANK($L$36)=TRUE,"","円")</f>
        <v/>
      </c>
      <c r="AL36" s="187"/>
      <c r="AO36" s="23"/>
      <c r="AP36" s="23" t="str">
        <f t="shared" ca="1" si="3"/>
        <v>=VLOOKUP($D$4,委託料一覧!$A$6:$BS$34,委託料一覧!AT3,FALSE)</v>
      </c>
      <c r="AQ36" s="23"/>
      <c r="AR36" s="23"/>
      <c r="AS36" s="23"/>
    </row>
    <row r="37" spans="1:45" s="2" customFormat="1" ht="15" customHeight="1" x14ac:dyDescent="0.15">
      <c r="A37" s="212" t="s">
        <v>333</v>
      </c>
      <c r="B37" s="213"/>
      <c r="C37" s="213"/>
      <c r="D37" s="213"/>
      <c r="E37" s="213"/>
      <c r="F37" s="213"/>
      <c r="G37" s="228" t="str">
        <f>委託料一覧!AW5</f>
        <v>９価</v>
      </c>
      <c r="H37" s="229"/>
      <c r="I37" s="229"/>
      <c r="J37" s="229"/>
      <c r="K37" s="230"/>
      <c r="L37" s="279"/>
      <c r="M37" s="280"/>
      <c r="N37" s="280"/>
      <c r="O37" s="280"/>
      <c r="P37" s="280"/>
      <c r="Q37" s="230" t="str">
        <f>IF(ISBLANK($L$37)=TRUE,"","人")</f>
        <v/>
      </c>
      <c r="R37" s="272"/>
      <c r="S37" s="186">
        <f>VLOOKUP($D$4,委託料一覧!$A$6:$BS$34,委託料一覧!AW3,FALSE)</f>
        <v>0</v>
      </c>
      <c r="T37" s="193"/>
      <c r="U37" s="193"/>
      <c r="V37" s="193"/>
      <c r="W37" s="193"/>
      <c r="X37" s="193"/>
      <c r="Y37" s="193"/>
      <c r="Z37" s="193"/>
      <c r="AA37" s="230" t="str">
        <f>IF($S$37=0,"","円")</f>
        <v/>
      </c>
      <c r="AB37" s="272"/>
      <c r="AC37" s="185">
        <f t="shared" si="1"/>
        <v>0</v>
      </c>
      <c r="AD37" s="185"/>
      <c r="AE37" s="185"/>
      <c r="AF37" s="185"/>
      <c r="AG37" s="185"/>
      <c r="AH37" s="185"/>
      <c r="AI37" s="185"/>
      <c r="AJ37" s="186"/>
      <c r="AK37" s="230" t="str">
        <f>IF(ISBLANK($L$37)=TRUE,"","円")</f>
        <v/>
      </c>
      <c r="AL37" s="272"/>
      <c r="AO37" s="23"/>
      <c r="AP37" s="23" t="str">
        <f t="shared" ca="1" si="3"/>
        <v>=VLOOKUP($D$4,委託料一覧!$A$6:$BS$34,委託料一覧!AW3,FALSE)</v>
      </c>
      <c r="AQ37" s="23"/>
      <c r="AR37" s="23"/>
      <c r="AS37" s="23"/>
    </row>
    <row r="38" spans="1:45" s="2" customFormat="1" ht="15" customHeight="1" x14ac:dyDescent="0.15">
      <c r="A38" s="219" t="s">
        <v>50</v>
      </c>
      <c r="B38" s="220"/>
      <c r="C38" s="220"/>
      <c r="D38" s="220"/>
      <c r="E38" s="220"/>
      <c r="F38" s="220"/>
      <c r="G38" s="220"/>
      <c r="H38" s="220"/>
      <c r="I38" s="220"/>
      <c r="J38" s="220"/>
      <c r="K38" s="221"/>
      <c r="L38" s="281"/>
      <c r="M38" s="281"/>
      <c r="N38" s="281"/>
      <c r="O38" s="281"/>
      <c r="P38" s="153"/>
      <c r="Q38" s="247" t="str">
        <f>IF(ISBLANK($L$38)=TRUE,"","人")</f>
        <v/>
      </c>
      <c r="R38" s="282"/>
      <c r="S38" s="283">
        <f>VLOOKUP($D$4,委託料一覧!$A$6:$BS$34,委託料一覧!AX3,FALSE)</f>
        <v>0</v>
      </c>
      <c r="T38" s="284"/>
      <c r="U38" s="284"/>
      <c r="V38" s="284"/>
      <c r="W38" s="284"/>
      <c r="X38" s="284"/>
      <c r="Y38" s="284"/>
      <c r="Z38" s="284"/>
      <c r="AA38" s="247" t="str">
        <f>IF($S$38=0,"","円")</f>
        <v/>
      </c>
      <c r="AB38" s="282"/>
      <c r="AC38" s="285">
        <f t="shared" si="1"/>
        <v>0</v>
      </c>
      <c r="AD38" s="285"/>
      <c r="AE38" s="285"/>
      <c r="AF38" s="285"/>
      <c r="AG38" s="285"/>
      <c r="AH38" s="285"/>
      <c r="AI38" s="285"/>
      <c r="AJ38" s="283"/>
      <c r="AK38" s="247" t="str">
        <f>IF(ISBLANK($L$38)=TRUE,"","円")</f>
        <v/>
      </c>
      <c r="AL38" s="282"/>
      <c r="AO38" s="23"/>
      <c r="AP38" s="23" t="str">
        <f t="shared" ca="1" si="3"/>
        <v>=VLOOKUP($D$4,委託料一覧!$A$6:$BS$34,委託料一覧!AX3,FALSE)</v>
      </c>
      <c r="AQ38" s="23"/>
      <c r="AR38" s="23"/>
      <c r="AS38" s="23"/>
    </row>
    <row r="39" spans="1:45" s="2" customFormat="1" ht="15" customHeight="1" x14ac:dyDescent="0.15">
      <c r="A39" s="146" t="s">
        <v>68</v>
      </c>
      <c r="B39" s="204"/>
      <c r="C39" s="204"/>
      <c r="D39" s="204"/>
      <c r="E39" s="204"/>
      <c r="F39" s="204"/>
      <c r="G39" s="204"/>
      <c r="H39" s="204"/>
      <c r="I39" s="204"/>
      <c r="J39" s="204"/>
      <c r="K39" s="205"/>
      <c r="L39" s="281"/>
      <c r="M39" s="281"/>
      <c r="N39" s="281"/>
      <c r="O39" s="281"/>
      <c r="P39" s="153"/>
      <c r="Q39" s="247" t="str">
        <f>IF(ISBLANK($L$39)=TRUE,"","人")</f>
        <v/>
      </c>
      <c r="R39" s="282"/>
      <c r="S39" s="283">
        <f>VLOOKUP($D$4,委託料一覧!$A$6:$BS$34,委託料一覧!AY3,FALSE)</f>
        <v>0</v>
      </c>
      <c r="T39" s="284"/>
      <c r="U39" s="284"/>
      <c r="V39" s="284"/>
      <c r="W39" s="284"/>
      <c r="X39" s="284"/>
      <c r="Y39" s="284"/>
      <c r="Z39" s="284"/>
      <c r="AA39" s="247" t="str">
        <f>IF($S$39=0,"","円")</f>
        <v/>
      </c>
      <c r="AB39" s="282"/>
      <c r="AC39" s="285">
        <f t="shared" si="1"/>
        <v>0</v>
      </c>
      <c r="AD39" s="285"/>
      <c r="AE39" s="285"/>
      <c r="AF39" s="285"/>
      <c r="AG39" s="285"/>
      <c r="AH39" s="285"/>
      <c r="AI39" s="285"/>
      <c r="AJ39" s="283"/>
      <c r="AK39" s="247" t="str">
        <f>IF(ISBLANK($L$39)=TRUE,"","円")</f>
        <v/>
      </c>
      <c r="AL39" s="282"/>
      <c r="AO39" s="23"/>
      <c r="AP39" s="23" t="str">
        <f t="shared" ca="1" si="3"/>
        <v>=VLOOKUP($D$4,委託料一覧!$A$6:$BS$34,委託料一覧!AY3,FALSE)</v>
      </c>
      <c r="AQ39" s="23"/>
      <c r="AR39" s="23"/>
      <c r="AS39" s="23"/>
    </row>
    <row r="40" spans="1:45" s="2" customFormat="1" ht="15" customHeight="1" x14ac:dyDescent="0.15">
      <c r="A40" s="146" t="s">
        <v>39</v>
      </c>
      <c r="B40" s="147"/>
      <c r="C40" s="147"/>
      <c r="D40" s="147"/>
      <c r="E40" s="147"/>
      <c r="F40" s="148"/>
      <c r="G40" s="217" t="str">
        <f>委託料一覧!AZ5</f>
        <v>1価</v>
      </c>
      <c r="H40" s="218"/>
      <c r="I40" s="218"/>
      <c r="J40" s="218"/>
      <c r="K40" s="199"/>
      <c r="L40" s="197"/>
      <c r="M40" s="197"/>
      <c r="N40" s="197"/>
      <c r="O40" s="197"/>
      <c r="P40" s="198"/>
      <c r="Q40" s="199" t="str">
        <f>IF(ISBLANK($L$40)=TRUE,"","人")</f>
        <v/>
      </c>
      <c r="R40" s="200"/>
      <c r="S40" s="201">
        <f>VLOOKUP($D$4,委託料一覧!$A$6:$BS$34,委託料一覧!AZ3,FALSE)</f>
        <v>0</v>
      </c>
      <c r="T40" s="202"/>
      <c r="U40" s="202"/>
      <c r="V40" s="202"/>
      <c r="W40" s="202"/>
      <c r="X40" s="202"/>
      <c r="Y40" s="202"/>
      <c r="Z40" s="202"/>
      <c r="AA40" s="199" t="str">
        <f>IF($S$40=0,"","円")</f>
        <v/>
      </c>
      <c r="AB40" s="200"/>
      <c r="AC40" s="203">
        <f t="shared" si="1"/>
        <v>0</v>
      </c>
      <c r="AD40" s="203"/>
      <c r="AE40" s="203"/>
      <c r="AF40" s="203"/>
      <c r="AG40" s="203"/>
      <c r="AH40" s="203"/>
      <c r="AI40" s="203"/>
      <c r="AJ40" s="201"/>
      <c r="AK40" s="169" t="str">
        <f>IF(ISBLANK($L$40)=TRUE,"","円")</f>
        <v/>
      </c>
      <c r="AL40" s="174"/>
      <c r="AO40" s="23"/>
      <c r="AP40" s="23" t="str">
        <f t="shared" ca="1" si="3"/>
        <v>=VLOOKUP($D$4,委託料一覧!$A$6:$BS$34,委託料一覧!AZ3,FALSE)</v>
      </c>
      <c r="AQ40" s="23"/>
      <c r="AR40" s="23"/>
      <c r="AS40" s="23"/>
    </row>
    <row r="41" spans="1:45" s="2" customFormat="1" ht="15" customHeight="1" x14ac:dyDescent="0.15">
      <c r="A41" s="149"/>
      <c r="B41" s="150"/>
      <c r="C41" s="150"/>
      <c r="D41" s="150"/>
      <c r="E41" s="150"/>
      <c r="F41" s="151"/>
      <c r="G41" s="228" t="str">
        <f>委託料一覧!BA5</f>
        <v>5価</v>
      </c>
      <c r="H41" s="229"/>
      <c r="I41" s="229"/>
      <c r="J41" s="229"/>
      <c r="K41" s="230"/>
      <c r="L41" s="278"/>
      <c r="M41" s="278"/>
      <c r="N41" s="278"/>
      <c r="O41" s="278"/>
      <c r="P41" s="279"/>
      <c r="Q41" s="230" t="str">
        <f>IF(ISBLANK($L$41)=TRUE,"","人")</f>
        <v/>
      </c>
      <c r="R41" s="272"/>
      <c r="S41" s="186">
        <f>VLOOKUP($D$4,委託料一覧!$A$6:$BS$34,委託料一覧!BA3,FALSE)</f>
        <v>0</v>
      </c>
      <c r="T41" s="193"/>
      <c r="U41" s="193"/>
      <c r="V41" s="193"/>
      <c r="W41" s="193"/>
      <c r="X41" s="193"/>
      <c r="Y41" s="193"/>
      <c r="Z41" s="193"/>
      <c r="AA41" s="230" t="str">
        <f>IF($S$41=0,"","円")</f>
        <v/>
      </c>
      <c r="AB41" s="272"/>
      <c r="AC41" s="185">
        <f t="shared" si="1"/>
        <v>0</v>
      </c>
      <c r="AD41" s="185"/>
      <c r="AE41" s="185"/>
      <c r="AF41" s="185"/>
      <c r="AG41" s="185"/>
      <c r="AH41" s="185"/>
      <c r="AI41" s="185"/>
      <c r="AJ41" s="186"/>
      <c r="AK41" s="187" t="str">
        <f>IF(ISBLANK($L$41)=TRUE,"","円")</f>
        <v/>
      </c>
      <c r="AL41" s="188"/>
      <c r="AO41" s="23"/>
      <c r="AP41" s="23" t="str">
        <f t="shared" ca="1" si="3"/>
        <v>=VLOOKUP($D$4,委託料一覧!$A$6:$BS$34,委託料一覧!BA3,FALSE)</v>
      </c>
      <c r="AQ41" s="23"/>
      <c r="AR41" s="23"/>
      <c r="AS41" s="23"/>
    </row>
    <row r="42" spans="1:45" s="2" customFormat="1" ht="15" customHeight="1" x14ac:dyDescent="0.15">
      <c r="A42" s="194" t="s">
        <v>334</v>
      </c>
      <c r="B42" s="195"/>
      <c r="C42" s="195"/>
      <c r="D42" s="195"/>
      <c r="E42" s="195"/>
      <c r="F42" s="195"/>
      <c r="G42" s="195"/>
      <c r="H42" s="195"/>
      <c r="I42" s="195"/>
      <c r="J42" s="195"/>
      <c r="K42" s="196"/>
      <c r="L42" s="189"/>
      <c r="M42" s="190"/>
      <c r="N42" s="190"/>
      <c r="O42" s="190"/>
      <c r="P42" s="190"/>
      <c r="Q42" s="191" t="str">
        <f>IF(ISBLANK($L$38)=TRUE,"","人")</f>
        <v/>
      </c>
      <c r="R42" s="192"/>
      <c r="S42" s="186">
        <f>VLOOKUP($D$4,委託料一覧!$A$6:$BS$34,委託料一覧!BB3,FALSE)</f>
        <v>0</v>
      </c>
      <c r="T42" s="193"/>
      <c r="U42" s="193"/>
      <c r="V42" s="193"/>
      <c r="W42" s="193"/>
      <c r="X42" s="193"/>
      <c r="Y42" s="193"/>
      <c r="Z42" s="193"/>
      <c r="AA42" s="191" t="str">
        <f>IF($S$42=0,"","円")</f>
        <v/>
      </c>
      <c r="AB42" s="192"/>
      <c r="AC42" s="185">
        <f t="shared" ref="AC42" si="4">L42*S42</f>
        <v>0</v>
      </c>
      <c r="AD42" s="185"/>
      <c r="AE42" s="185"/>
      <c r="AF42" s="185"/>
      <c r="AG42" s="185"/>
      <c r="AH42" s="185"/>
      <c r="AI42" s="185"/>
      <c r="AJ42" s="186"/>
      <c r="AK42" s="187" t="str">
        <f>IF(ISBLANK($L$42)=TRUE,"","円")</f>
        <v/>
      </c>
      <c r="AL42" s="188"/>
      <c r="AO42" s="23"/>
      <c r="AP42" s="23"/>
      <c r="AQ42" s="23"/>
      <c r="AR42" s="23"/>
      <c r="AS42" s="23"/>
    </row>
    <row r="43" spans="1:45" s="2" customFormat="1" ht="15" customHeight="1" x14ac:dyDescent="0.15">
      <c r="A43" s="146" t="s">
        <v>14</v>
      </c>
      <c r="B43" s="147"/>
      <c r="C43" s="147"/>
      <c r="D43" s="147"/>
      <c r="E43" s="147"/>
      <c r="F43" s="148"/>
      <c r="G43" s="225" t="str">
        <f>IF(VLOOKUP($D$4,委託料一覧!A6:BS34,委託料一覧!BN3,FALSE)=0,"",VLOOKUP($D$4,委託料一覧!A6:BS34,委託料一覧!BN3,FALSE))</f>
        <v/>
      </c>
      <c r="H43" s="226"/>
      <c r="I43" s="226"/>
      <c r="J43" s="226"/>
      <c r="K43" s="227"/>
      <c r="L43" s="167"/>
      <c r="M43" s="167"/>
      <c r="N43" s="167"/>
      <c r="O43" s="167"/>
      <c r="P43" s="168"/>
      <c r="Q43" s="169" t="str">
        <f>IF(G43="","",IF(ISBLANK(L43)=TRUE,"","人"))</f>
        <v/>
      </c>
      <c r="R43" s="170"/>
      <c r="S43" s="171">
        <f>VLOOKUP(D4,委託料一覧!A6:BS34,委託料一覧!BO3,FALSE)</f>
        <v>0</v>
      </c>
      <c r="T43" s="172"/>
      <c r="U43" s="172"/>
      <c r="V43" s="172"/>
      <c r="W43" s="172"/>
      <c r="X43" s="172"/>
      <c r="Y43" s="172"/>
      <c r="Z43" s="172"/>
      <c r="AA43" s="169" t="str">
        <f>IF(S43=0,"","円")</f>
        <v/>
      </c>
      <c r="AB43" s="170"/>
      <c r="AC43" s="173">
        <f t="shared" si="1"/>
        <v>0</v>
      </c>
      <c r="AD43" s="173"/>
      <c r="AE43" s="173"/>
      <c r="AF43" s="173"/>
      <c r="AG43" s="173"/>
      <c r="AH43" s="173"/>
      <c r="AI43" s="173"/>
      <c r="AJ43" s="171"/>
      <c r="AK43" s="169" t="str">
        <f>IF(ISBLANK($L$43)=TRUE,"","円")</f>
        <v/>
      </c>
      <c r="AL43" s="174"/>
      <c r="AO43" s="23" t="str">
        <f ca="1">_xlfn.FORMULATEXT(G43)</f>
        <v>=IF(VLOOKUP($D$4,委託料一覧!A6:BS34,委託料一覧!BN3,FALSE)=0,"",VLOOKUP($D$4,委託料一覧!A6:BS34,委託料一覧!BN3,FALSE))</v>
      </c>
      <c r="AP43" s="23" t="str">
        <f ca="1">_xlfn.FORMULATEXT(S43)</f>
        <v>=VLOOKUP(D4,委託料一覧!A6:BS34,委託料一覧!BO3,FALSE)</v>
      </c>
      <c r="AQ43" s="23"/>
      <c r="AR43" s="23"/>
      <c r="AS43" s="23"/>
    </row>
    <row r="44" spans="1:45" s="2" customFormat="1" ht="15" customHeight="1" thickBot="1" x14ac:dyDescent="0.2">
      <c r="A44" s="149"/>
      <c r="B44" s="150"/>
      <c r="C44" s="150"/>
      <c r="D44" s="150"/>
      <c r="E44" s="150"/>
      <c r="F44" s="151"/>
      <c r="G44" s="222" t="str">
        <f>IF(VLOOKUP($D$4,委託料一覧!A6:BS34,委託料一覧!BP3,FALSE)=0,"",VLOOKUP($D$4,委託料一覧!A6:BS34,委託料一覧!BP3,FALSE))</f>
        <v/>
      </c>
      <c r="H44" s="223"/>
      <c r="I44" s="223"/>
      <c r="J44" s="223"/>
      <c r="K44" s="224"/>
      <c r="L44" s="259"/>
      <c r="M44" s="259"/>
      <c r="N44" s="259"/>
      <c r="O44" s="259"/>
      <c r="P44" s="260"/>
      <c r="Q44" s="261" t="str">
        <f>IF(G44="無し","",IF(ISBLANK(L44)=TRUE,"","人"))</f>
        <v/>
      </c>
      <c r="R44" s="262"/>
      <c r="S44" s="263">
        <f>VLOOKUP(D4,委託料一覧!A6:BS34,委託料一覧!BQ3,FALSE)</f>
        <v>0</v>
      </c>
      <c r="T44" s="264"/>
      <c r="U44" s="264"/>
      <c r="V44" s="264"/>
      <c r="W44" s="264"/>
      <c r="X44" s="264"/>
      <c r="Y44" s="264"/>
      <c r="Z44" s="264"/>
      <c r="AA44" s="265" t="str">
        <f>IF(S44=0,"","円")</f>
        <v/>
      </c>
      <c r="AB44" s="261"/>
      <c r="AC44" s="266">
        <f t="shared" si="1"/>
        <v>0</v>
      </c>
      <c r="AD44" s="266"/>
      <c r="AE44" s="266"/>
      <c r="AF44" s="266"/>
      <c r="AG44" s="266"/>
      <c r="AH44" s="266"/>
      <c r="AI44" s="266"/>
      <c r="AJ44" s="263"/>
      <c r="AK44" s="267" t="str">
        <f>IF(ISBLANK($L$44)=TRUE,"","円")</f>
        <v/>
      </c>
      <c r="AL44" s="268"/>
      <c r="AO44" s="23" t="str">
        <f ca="1">_xlfn.FORMULATEXT(G44)</f>
        <v>=IF(VLOOKUP($D$4,委託料一覧!A6:BS34,委託料一覧!BP3,FALSE)=0,"",VLOOKUP($D$4,委託料一覧!A6:BS34,委託料一覧!BP3,FALSE))</v>
      </c>
      <c r="AP44" s="23" t="str">
        <f ca="1">_xlfn.FORMULATEXT(S44)</f>
        <v>=VLOOKUP(D4,委託料一覧!A6:BS34,委託料一覧!BQ3,FALSE)</v>
      </c>
      <c r="AQ44" s="23"/>
      <c r="AR44" s="23"/>
      <c r="AS44" s="23"/>
    </row>
    <row r="45" spans="1:45" s="2" customFormat="1" ht="15" customHeight="1" thickTop="1" x14ac:dyDescent="0.15">
      <c r="A45" s="269" t="s">
        <v>70</v>
      </c>
      <c r="B45" s="270"/>
      <c r="C45" s="270"/>
      <c r="D45" s="270"/>
      <c r="E45" s="270"/>
      <c r="F45" s="270"/>
      <c r="G45" s="270"/>
      <c r="H45" s="270"/>
      <c r="I45" s="270"/>
      <c r="J45" s="270"/>
      <c r="K45" s="271"/>
      <c r="L45" s="185">
        <f>SUM(L15:P44)</f>
        <v>0</v>
      </c>
      <c r="M45" s="185"/>
      <c r="N45" s="185"/>
      <c r="O45" s="185"/>
      <c r="P45" s="186"/>
      <c r="Q45" s="230" t="str">
        <f>IF($L$45=0,"","人")</f>
        <v/>
      </c>
      <c r="R45" s="272"/>
      <c r="S45" s="273"/>
      <c r="T45" s="274"/>
      <c r="U45" s="274"/>
      <c r="V45" s="274"/>
      <c r="W45" s="274"/>
      <c r="X45" s="274"/>
      <c r="Y45" s="274"/>
      <c r="Z45" s="274"/>
      <c r="AA45" s="274"/>
      <c r="AB45" s="275"/>
      <c r="AC45" s="276">
        <f>SUM(AC15:AJ44)</f>
        <v>0</v>
      </c>
      <c r="AD45" s="276"/>
      <c r="AE45" s="276"/>
      <c r="AF45" s="276"/>
      <c r="AG45" s="276"/>
      <c r="AH45" s="276"/>
      <c r="AI45" s="276"/>
      <c r="AJ45" s="277"/>
      <c r="AK45" s="230" t="str">
        <f>IF(AC45=0,"","円")</f>
        <v/>
      </c>
      <c r="AL45" s="272"/>
      <c r="AO45" s="23"/>
      <c r="AP45" s="23"/>
      <c r="AQ45" s="23"/>
      <c r="AR45" s="23"/>
      <c r="AS45" s="23"/>
    </row>
    <row r="46" spans="1:45" s="3" customFormat="1" ht="15" customHeight="1" thickBot="1" x14ac:dyDescent="0.2">
      <c r="A46" s="214" t="s">
        <v>231</v>
      </c>
      <c r="B46" s="215"/>
      <c r="C46" s="215"/>
      <c r="D46" s="215"/>
      <c r="E46" s="215"/>
      <c r="F46" s="215"/>
      <c r="G46" s="215"/>
      <c r="H46" s="216"/>
      <c r="I46" s="231">
        <f>AC45</f>
        <v>0</v>
      </c>
      <c r="J46" s="232"/>
      <c r="K46" s="232"/>
      <c r="L46" s="232"/>
      <c r="M46" s="232"/>
      <c r="N46" s="232"/>
      <c r="O46" s="232"/>
      <c r="P46" s="232"/>
      <c r="Q46" s="232"/>
      <c r="R46" s="25" t="str">
        <f>IF(I46=0,"","円")</f>
        <v/>
      </c>
      <c r="S46" s="28"/>
      <c r="T46" s="214" t="s">
        <v>186</v>
      </c>
      <c r="U46" s="215"/>
      <c r="V46" s="215"/>
      <c r="W46" s="215"/>
      <c r="X46" s="215"/>
      <c r="Y46" s="215"/>
      <c r="Z46" s="215"/>
      <c r="AA46" s="216"/>
      <c r="AB46" s="257"/>
      <c r="AC46" s="258"/>
      <c r="AD46" s="258"/>
      <c r="AE46" s="258"/>
      <c r="AF46" s="258"/>
      <c r="AG46" s="258"/>
      <c r="AH46" s="258"/>
      <c r="AI46" s="258"/>
      <c r="AJ46" s="258"/>
      <c r="AK46" s="25" t="str">
        <f>IF(AB46=0,"","円")</f>
        <v/>
      </c>
      <c r="AL46" s="26"/>
      <c r="AN46" s="21" t="s">
        <v>190</v>
      </c>
    </row>
    <row r="47" spans="1:45" s="4" customFormat="1" ht="15" customHeight="1" x14ac:dyDescent="0.15">
      <c r="A47" s="181" t="s">
        <v>74</v>
      </c>
      <c r="B47" s="182"/>
      <c r="C47" s="182"/>
      <c r="D47" s="182"/>
      <c r="E47" s="182"/>
      <c r="F47" s="183"/>
      <c r="G47" s="179" t="str">
        <f>IF(VLOOKUP($D$4,委託料一覧!A6:BS34,委託料一覧!BR3,FALSE)=0,"",VLOOKUP($D$4,委託料一覧!A6:BS34,委託料一覧!BR3,FALSE))</f>
        <v/>
      </c>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80"/>
    </row>
    <row r="48" spans="1:45" s="4" customFormat="1" ht="71.25" customHeight="1" x14ac:dyDescent="0.15">
      <c r="A48" s="181" t="s">
        <v>75</v>
      </c>
      <c r="B48" s="182"/>
      <c r="C48" s="182"/>
      <c r="D48" s="182"/>
      <c r="E48" s="182"/>
      <c r="F48" s="183"/>
      <c r="G48" s="176" t="str">
        <f>IF(VLOOKUP($D$4,委託料一覧!A6:BS34,委託料一覧!BS3,FALSE)=0,"",VLOOKUP($D$4,委託料一覧!A6:BS34,委託料一覧!BS3,FALSE))</f>
        <v/>
      </c>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8"/>
    </row>
    <row r="49" spans="1:254" s="5" customFormat="1" ht="17.25" customHeight="1" x14ac:dyDescent="0.15">
      <c r="A49" s="152" t="s">
        <v>212</v>
      </c>
      <c r="B49" s="152"/>
      <c r="C49" s="152"/>
      <c r="D49" s="152"/>
      <c r="E49" s="152"/>
      <c r="F49" s="152"/>
      <c r="G49" s="175" t="s">
        <v>230</v>
      </c>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row>
    <row r="50" spans="1:254" s="3" customFormat="1" ht="45.75" customHeight="1" x14ac:dyDescent="0.15">
      <c r="A50" s="152"/>
      <c r="B50" s="152"/>
      <c r="C50" s="152"/>
      <c r="D50" s="152"/>
      <c r="E50" s="152"/>
      <c r="F50" s="152"/>
      <c r="G50" s="153"/>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5"/>
    </row>
    <row r="51" spans="1:254" s="2" customFormat="1" ht="15" customHeight="1" x14ac:dyDescent="0.15">
      <c r="A51" s="1" t="s">
        <v>27</v>
      </c>
    </row>
    <row r="52" spans="1:254" s="2" customFormat="1" ht="15" customHeight="1" x14ac:dyDescent="0.15">
      <c r="A52" s="245" t="s">
        <v>6</v>
      </c>
      <c r="B52" s="246"/>
      <c r="C52" s="246"/>
      <c r="D52" s="246"/>
      <c r="E52" s="246"/>
      <c r="F52" s="247"/>
      <c r="G52" s="248" t="s">
        <v>76</v>
      </c>
      <c r="H52" s="249"/>
      <c r="I52" s="249"/>
      <c r="J52" s="249"/>
      <c r="K52" s="249"/>
      <c r="L52" s="249"/>
      <c r="M52" s="249"/>
      <c r="N52" s="249"/>
      <c r="O52" s="249"/>
      <c r="P52" s="249"/>
      <c r="Q52" s="249"/>
      <c r="R52" s="250"/>
      <c r="S52" s="245" t="s">
        <v>53</v>
      </c>
      <c r="T52" s="246"/>
      <c r="U52" s="246"/>
      <c r="V52" s="246"/>
      <c r="W52" s="246"/>
      <c r="X52" s="247"/>
      <c r="Y52" s="248"/>
      <c r="Z52" s="251"/>
      <c r="AA52" s="251"/>
      <c r="AB52" s="251"/>
      <c r="AC52" s="251"/>
      <c r="AD52" s="251"/>
      <c r="AE52" s="251"/>
      <c r="AF52" s="251"/>
      <c r="AG52" s="251"/>
      <c r="AH52" s="251"/>
      <c r="AI52" s="251"/>
      <c r="AJ52" s="251"/>
      <c r="AK52" s="251"/>
      <c r="AL52" s="252"/>
    </row>
    <row r="53" spans="1:254" s="2" customFormat="1" ht="15" customHeight="1" x14ac:dyDescent="0.15">
      <c r="A53" s="245" t="s">
        <v>32</v>
      </c>
      <c r="B53" s="246"/>
      <c r="C53" s="246"/>
      <c r="D53" s="246"/>
      <c r="E53" s="246"/>
      <c r="F53" s="247"/>
      <c r="G53" s="253"/>
      <c r="H53" s="253"/>
      <c r="I53" s="253"/>
      <c r="J53" s="253"/>
      <c r="K53" s="253"/>
      <c r="L53" s="253"/>
      <c r="M53" s="253"/>
      <c r="N53" s="253"/>
      <c r="O53" s="253"/>
      <c r="P53" s="253"/>
      <c r="Q53" s="253"/>
      <c r="R53" s="254"/>
      <c r="S53" s="245" t="s">
        <v>77</v>
      </c>
      <c r="T53" s="246"/>
      <c r="U53" s="246"/>
      <c r="V53" s="246"/>
      <c r="W53" s="246"/>
      <c r="X53" s="247"/>
      <c r="Y53" s="255"/>
      <c r="Z53" s="255"/>
      <c r="AA53" s="255"/>
      <c r="AB53" s="255"/>
      <c r="AC53" s="255"/>
      <c r="AD53" s="255"/>
      <c r="AE53" s="255"/>
      <c r="AF53" s="255"/>
      <c r="AG53" s="255"/>
      <c r="AH53" s="255"/>
      <c r="AI53" s="255"/>
      <c r="AJ53" s="255"/>
      <c r="AK53" s="255"/>
      <c r="AL53" s="256"/>
    </row>
    <row r="54" spans="1:254" s="2" customFormat="1" ht="15" customHeight="1" x14ac:dyDescent="0.15">
      <c r="A54" s="156" t="s">
        <v>67</v>
      </c>
      <c r="B54" s="157"/>
      <c r="C54" s="157"/>
      <c r="D54" s="157"/>
      <c r="E54" s="157"/>
      <c r="F54" s="158"/>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60"/>
    </row>
    <row r="55" spans="1:254" s="2" customFormat="1" ht="15" customHeight="1" x14ac:dyDescent="0.15">
      <c r="A55" s="161" t="s">
        <v>78</v>
      </c>
      <c r="B55" s="162"/>
      <c r="C55" s="162"/>
      <c r="D55" s="162"/>
      <c r="E55" s="162"/>
      <c r="F55" s="163"/>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5"/>
    </row>
    <row r="56" spans="1:254" s="2" customFormat="1" ht="5.0999999999999996" customHeight="1" x14ac:dyDescent="0.15"/>
    <row r="57" spans="1:254" s="6" customFormat="1" ht="15" customHeight="1" x14ac:dyDescent="0.15">
      <c r="A57" s="8" t="s">
        <v>79</v>
      </c>
      <c r="B57" s="166" t="s">
        <v>46</v>
      </c>
      <c r="C57" s="166"/>
      <c r="D57" s="166"/>
      <c r="E57" s="166"/>
      <c r="F57" s="166"/>
      <c r="G57" s="8" t="s">
        <v>26</v>
      </c>
      <c r="H57" s="6" t="s">
        <v>36</v>
      </c>
    </row>
    <row r="58" spans="1:254" s="6" customFormat="1" ht="15" customHeight="1" x14ac:dyDescent="0.15">
      <c r="A58" s="8" t="s">
        <v>79</v>
      </c>
      <c r="B58" s="166" t="s">
        <v>80</v>
      </c>
      <c r="C58" s="166"/>
      <c r="D58" s="166"/>
      <c r="E58" s="166"/>
      <c r="F58" s="166"/>
      <c r="G58" s="8" t="s">
        <v>26</v>
      </c>
      <c r="H58" s="6" t="s">
        <v>339</v>
      </c>
    </row>
    <row r="59" spans="1:254" s="6" customFormat="1" ht="15" customHeight="1" x14ac:dyDescent="0.15">
      <c r="A59" s="8"/>
      <c r="B59" s="166"/>
      <c r="C59" s="166"/>
      <c r="D59" s="166"/>
      <c r="E59" s="166"/>
      <c r="F59" s="166"/>
      <c r="G59" s="8"/>
      <c r="H59" s="6" t="s">
        <v>340</v>
      </c>
      <c r="IT59" s="24"/>
    </row>
    <row r="60" spans="1:254" s="6" customFormat="1" ht="15" customHeight="1" x14ac:dyDescent="0.15">
      <c r="A60" s="8"/>
      <c r="B60" s="166"/>
      <c r="C60" s="166"/>
      <c r="D60" s="166"/>
      <c r="E60" s="166"/>
      <c r="F60" s="166"/>
      <c r="H60" s="184" t="s">
        <v>63</v>
      </c>
      <c r="I60" s="184"/>
      <c r="J60" s="184"/>
      <c r="K60" s="184"/>
      <c r="L60" s="184"/>
      <c r="M60" s="184"/>
      <c r="N60" s="184"/>
      <c r="O60" s="244" t="str">
        <f>IF(VLOOKUP($D$4,委託料一覧!A6:BR34,2,FALSE)=0,"",VLOOKUP($D$4,委託料一覧!A6:BR34,2,FALSE))</f>
        <v/>
      </c>
      <c r="P60" s="244"/>
      <c r="Q60" s="244"/>
      <c r="R60" s="244"/>
      <c r="S60" s="244"/>
      <c r="T60" s="244"/>
      <c r="U60" s="244"/>
      <c r="V60" s="244"/>
      <c r="W60" s="244"/>
      <c r="X60" s="244"/>
      <c r="Y60" s="244"/>
      <c r="Z60" s="184" t="s">
        <v>1</v>
      </c>
      <c r="AA60" s="184"/>
      <c r="AB60" s="184"/>
      <c r="AC60" s="244" t="str">
        <f>IF(VLOOKUP($D$4,委託料一覧!A6:BR34,5,FALSE)=0,"",VLOOKUP($D$4,委託料一覧!A6:BR34,5,FALSE))</f>
        <v/>
      </c>
      <c r="AD60" s="244"/>
      <c r="AE60" s="244"/>
      <c r="AF60" s="244"/>
      <c r="AG60" s="244"/>
      <c r="AH60" s="244"/>
      <c r="AI60" s="244"/>
      <c r="AJ60" s="244"/>
      <c r="AK60" s="244"/>
      <c r="AL60" s="244"/>
      <c r="IR60" s="24"/>
    </row>
    <row r="61" spans="1:254" s="6" customFormat="1" ht="15" customHeight="1" x14ac:dyDescent="0.15">
      <c r="A61" s="9"/>
      <c r="B61" s="12"/>
      <c r="C61" s="12"/>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IR61" s="24"/>
    </row>
    <row r="62" spans="1:254" ht="18.75" customHeight="1" x14ac:dyDescent="0.15">
      <c r="A62" s="10"/>
      <c r="B62" s="10"/>
      <c r="C62" s="10"/>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N62" s="21" t="s">
        <v>92</v>
      </c>
    </row>
    <row r="63" spans="1:254" ht="18.75" customHeight="1" x14ac:dyDescent="0.15">
      <c r="A63" s="10"/>
      <c r="B63" s="10"/>
      <c r="C63" s="10"/>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N63" s="21" t="s">
        <v>100</v>
      </c>
    </row>
  </sheetData>
  <sheetProtection algorithmName="SHA-512" hashValue="tclH3FnvM5iRIxlNr7+qd8EEtLRRtBmKJ9Qx3OzFLrJqV9mbAlboMhavKX704G2RL6yZfu170y+mFDv1+tTUUw==" saltValue="VCNu8d3WnnE+AQ81FQbpUQ=="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43:P44 L15:P41" name="実績人数"/>
    <protectedRange sqref="G52" name="金融機関名"/>
    <protectedRange sqref="Y52" name="本支店名"/>
    <protectedRange sqref="G53" name="預金種別"/>
    <protectedRange sqref="Y53" name="口座番号"/>
    <protectedRange sqref="G54:AL55" name="口座名義"/>
    <protectedRange sqref="L42:P42" name="実績人数_1"/>
  </protectedRanges>
  <mergeCells count="285">
    <mergeCell ref="A1:AL1"/>
    <mergeCell ref="A2:AL2"/>
    <mergeCell ref="AD3:AE3"/>
    <mergeCell ref="AG3:AH3"/>
    <mergeCell ref="AJ3:AK3"/>
    <mergeCell ref="D4:P4"/>
    <mergeCell ref="R5:V5"/>
    <mergeCell ref="X5:AK5"/>
    <mergeCell ref="R6:V6"/>
    <mergeCell ref="X6:AK6"/>
    <mergeCell ref="R7:V7"/>
    <mergeCell ref="X7:AK7"/>
    <mergeCell ref="R8:V8"/>
    <mergeCell ref="X8:AJ8"/>
    <mergeCell ref="L9:M9"/>
    <mergeCell ref="O9:P9"/>
    <mergeCell ref="Q9:R9"/>
    <mergeCell ref="I11:N11"/>
    <mergeCell ref="P11:AA11"/>
    <mergeCell ref="AB11:AC11"/>
    <mergeCell ref="T13:AA13"/>
    <mergeCell ref="A14:F14"/>
    <mergeCell ref="G14:K14"/>
    <mergeCell ref="L14:R14"/>
    <mergeCell ref="S14:AB14"/>
    <mergeCell ref="AC14:AL14"/>
    <mergeCell ref="G15:K15"/>
    <mergeCell ref="L15:P15"/>
    <mergeCell ref="Q15:R15"/>
    <mergeCell ref="S15:Z15"/>
    <mergeCell ref="AA15:AB15"/>
    <mergeCell ref="AC15:AJ15"/>
    <mergeCell ref="AK15:AL15"/>
    <mergeCell ref="A15:F16"/>
    <mergeCell ref="G16:K16"/>
    <mergeCell ref="L16:P16"/>
    <mergeCell ref="Q16:R16"/>
    <mergeCell ref="S16:Z16"/>
    <mergeCell ref="AA16:AB16"/>
    <mergeCell ref="AC16:AJ16"/>
    <mergeCell ref="AK16:AL16"/>
    <mergeCell ref="G17:K17"/>
    <mergeCell ref="L17:P17"/>
    <mergeCell ref="Q17:R17"/>
    <mergeCell ref="S17:Z17"/>
    <mergeCell ref="AA17:AB17"/>
    <mergeCell ref="AC17:AJ17"/>
    <mergeCell ref="AK17:AL17"/>
    <mergeCell ref="G18:K18"/>
    <mergeCell ref="L18:P18"/>
    <mergeCell ref="Q18:R18"/>
    <mergeCell ref="S18:Z18"/>
    <mergeCell ref="AA18:AB18"/>
    <mergeCell ref="AC18:AJ18"/>
    <mergeCell ref="AK18:AL18"/>
    <mergeCell ref="A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G21:K21"/>
    <mergeCell ref="L23:P23"/>
    <mergeCell ref="Q23:R23"/>
    <mergeCell ref="S23:Z23"/>
    <mergeCell ref="AA23:AB23"/>
    <mergeCell ref="AC23:AJ23"/>
    <mergeCell ref="AK23:AL23"/>
    <mergeCell ref="G24:K24"/>
    <mergeCell ref="L24:P24"/>
    <mergeCell ref="Q24:R24"/>
    <mergeCell ref="S24:Z24"/>
    <mergeCell ref="AA24:AB24"/>
    <mergeCell ref="AC24:AJ24"/>
    <mergeCell ref="AK24:AL24"/>
    <mergeCell ref="G23:K23"/>
    <mergeCell ref="L25:P25"/>
    <mergeCell ref="Q25:R25"/>
    <mergeCell ref="S25:Z25"/>
    <mergeCell ref="AA25:AB25"/>
    <mergeCell ref="AC25:AJ25"/>
    <mergeCell ref="AK25:AL25"/>
    <mergeCell ref="G26:K26"/>
    <mergeCell ref="L26:P26"/>
    <mergeCell ref="Q26:R26"/>
    <mergeCell ref="S26:Z26"/>
    <mergeCell ref="AA26:AB26"/>
    <mergeCell ref="AC26:AJ26"/>
    <mergeCell ref="AK26:AL26"/>
    <mergeCell ref="G25:K25"/>
    <mergeCell ref="L27:P27"/>
    <mergeCell ref="Q27:R27"/>
    <mergeCell ref="S27:Z27"/>
    <mergeCell ref="AA27:AB27"/>
    <mergeCell ref="AC27:AJ27"/>
    <mergeCell ref="AK27:AL27"/>
    <mergeCell ref="G28:K28"/>
    <mergeCell ref="L28:P28"/>
    <mergeCell ref="Q28:R28"/>
    <mergeCell ref="S28:Z28"/>
    <mergeCell ref="AA28:AB28"/>
    <mergeCell ref="AC28:AJ28"/>
    <mergeCell ref="AK28:AL28"/>
    <mergeCell ref="G27:K27"/>
    <mergeCell ref="L29:P29"/>
    <mergeCell ref="Q29:R29"/>
    <mergeCell ref="S29:Z29"/>
    <mergeCell ref="AA29:AB29"/>
    <mergeCell ref="AC29:AJ29"/>
    <mergeCell ref="AK29:AL29"/>
    <mergeCell ref="G30:K30"/>
    <mergeCell ref="L30:P30"/>
    <mergeCell ref="Q30:R30"/>
    <mergeCell ref="S30:Z30"/>
    <mergeCell ref="AA30:AB30"/>
    <mergeCell ref="AC30:AJ30"/>
    <mergeCell ref="AK30:AL30"/>
    <mergeCell ref="G29:K29"/>
    <mergeCell ref="S31:Z31"/>
    <mergeCell ref="AA31:AB31"/>
    <mergeCell ref="AC31:AJ31"/>
    <mergeCell ref="AK31:AL31"/>
    <mergeCell ref="G32:K32"/>
    <mergeCell ref="L32:P32"/>
    <mergeCell ref="Q32:R32"/>
    <mergeCell ref="S32:Z32"/>
    <mergeCell ref="AA32:AB32"/>
    <mergeCell ref="AC32:AJ32"/>
    <mergeCell ref="AK32:AL32"/>
    <mergeCell ref="G31:K31"/>
    <mergeCell ref="AK39:AL39"/>
    <mergeCell ref="L33:P33"/>
    <mergeCell ref="Q33:R33"/>
    <mergeCell ref="S33:Z33"/>
    <mergeCell ref="AA33:AB33"/>
    <mergeCell ref="AC33:AJ33"/>
    <mergeCell ref="AK33:AL33"/>
    <mergeCell ref="A34:K34"/>
    <mergeCell ref="L34:P34"/>
    <mergeCell ref="Q34:R34"/>
    <mergeCell ref="S34:Z34"/>
    <mergeCell ref="AA34:AB34"/>
    <mergeCell ref="AC34:AJ34"/>
    <mergeCell ref="AK34:AL34"/>
    <mergeCell ref="A35:F36"/>
    <mergeCell ref="G36:K36"/>
    <mergeCell ref="AC39:AJ39"/>
    <mergeCell ref="S36:Z36"/>
    <mergeCell ref="AA36:AB36"/>
    <mergeCell ref="AC36:AJ36"/>
    <mergeCell ref="AK36:AL36"/>
    <mergeCell ref="S35:Z35"/>
    <mergeCell ref="AA35:AB35"/>
    <mergeCell ref="AC35:AJ35"/>
    <mergeCell ref="A47:F47"/>
    <mergeCell ref="L41:P41"/>
    <mergeCell ref="Q41:R41"/>
    <mergeCell ref="S41:Z41"/>
    <mergeCell ref="AA41:AB41"/>
    <mergeCell ref="AC41:AJ41"/>
    <mergeCell ref="AK41:AL41"/>
    <mergeCell ref="G37:K37"/>
    <mergeCell ref="L37:P37"/>
    <mergeCell ref="Q37:R37"/>
    <mergeCell ref="S37:Z37"/>
    <mergeCell ref="AA37:AB37"/>
    <mergeCell ref="AC37:AJ37"/>
    <mergeCell ref="AK37:AL37"/>
    <mergeCell ref="L38:P38"/>
    <mergeCell ref="Q38:R38"/>
    <mergeCell ref="S38:Z38"/>
    <mergeCell ref="AA38:AB38"/>
    <mergeCell ref="AC38:AJ38"/>
    <mergeCell ref="AK38:AL38"/>
    <mergeCell ref="L39:P39"/>
    <mergeCell ref="Q39:R39"/>
    <mergeCell ref="S39:Z39"/>
    <mergeCell ref="AA39:AB39"/>
    <mergeCell ref="T46:AA46"/>
    <mergeCell ref="AB46:AJ46"/>
    <mergeCell ref="L44:P44"/>
    <mergeCell ref="Q44:R44"/>
    <mergeCell ref="S44:Z44"/>
    <mergeCell ref="AA44:AB44"/>
    <mergeCell ref="AC44:AJ44"/>
    <mergeCell ref="AK44:AL44"/>
    <mergeCell ref="A45:K45"/>
    <mergeCell ref="L45:P45"/>
    <mergeCell ref="Q45:R45"/>
    <mergeCell ref="S45:AB45"/>
    <mergeCell ref="AC45:AJ45"/>
    <mergeCell ref="AK45:AL45"/>
    <mergeCell ref="Z60:AB60"/>
    <mergeCell ref="AC60:AL60"/>
    <mergeCell ref="A52:F52"/>
    <mergeCell ref="G52:R52"/>
    <mergeCell ref="S52:X52"/>
    <mergeCell ref="Y52:AL52"/>
    <mergeCell ref="A53:F53"/>
    <mergeCell ref="G53:R53"/>
    <mergeCell ref="S53:X53"/>
    <mergeCell ref="Y53:AL53"/>
    <mergeCell ref="O60:Y60"/>
    <mergeCell ref="A17:F18"/>
    <mergeCell ref="A20:F21"/>
    <mergeCell ref="A22:F24"/>
    <mergeCell ref="A25:F27"/>
    <mergeCell ref="A28:F30"/>
    <mergeCell ref="A31:F32"/>
    <mergeCell ref="A37:F37"/>
    <mergeCell ref="A46:H46"/>
    <mergeCell ref="G40:K40"/>
    <mergeCell ref="A38:K38"/>
    <mergeCell ref="G44:K44"/>
    <mergeCell ref="G43:K43"/>
    <mergeCell ref="A39:K39"/>
    <mergeCell ref="A40:F41"/>
    <mergeCell ref="G41:K41"/>
    <mergeCell ref="A33:K33"/>
    <mergeCell ref="I46:Q46"/>
    <mergeCell ref="L36:P36"/>
    <mergeCell ref="Q36:R36"/>
    <mergeCell ref="G35:K35"/>
    <mergeCell ref="L35:P35"/>
    <mergeCell ref="Q35:R35"/>
    <mergeCell ref="L31:P31"/>
    <mergeCell ref="Q31:R31"/>
    <mergeCell ref="AC42:AJ42"/>
    <mergeCell ref="AK42:AL42"/>
    <mergeCell ref="L42:P42"/>
    <mergeCell ref="Q42:R42"/>
    <mergeCell ref="S42:Z42"/>
    <mergeCell ref="AA42:AB42"/>
    <mergeCell ref="A42:K42"/>
    <mergeCell ref="L40:P40"/>
    <mergeCell ref="Q40:R40"/>
    <mergeCell ref="S40:Z40"/>
    <mergeCell ref="AA40:AB40"/>
    <mergeCell ref="AC40:AJ40"/>
    <mergeCell ref="AK40:AL40"/>
    <mergeCell ref="AK35:AL35"/>
    <mergeCell ref="D61:AL63"/>
    <mergeCell ref="A43:F44"/>
    <mergeCell ref="A49:F50"/>
    <mergeCell ref="G50:AL50"/>
    <mergeCell ref="A54:F54"/>
    <mergeCell ref="G54:AL54"/>
    <mergeCell ref="A55:F55"/>
    <mergeCell ref="G55:AL55"/>
    <mergeCell ref="B57:F57"/>
    <mergeCell ref="B58:F58"/>
    <mergeCell ref="B59:F59"/>
    <mergeCell ref="L43:P43"/>
    <mergeCell ref="Q43:R43"/>
    <mergeCell ref="S43:Z43"/>
    <mergeCell ref="AA43:AB43"/>
    <mergeCell ref="AC43:AJ43"/>
    <mergeCell ref="AK43:AL43"/>
    <mergeCell ref="G49:AL49"/>
    <mergeCell ref="G48:AL48"/>
    <mergeCell ref="G47:AL47"/>
    <mergeCell ref="A48:F48"/>
    <mergeCell ref="B60:F60"/>
    <mergeCell ref="H60:N60"/>
  </mergeCells>
  <phoneticPr fontId="20"/>
  <conditionalFormatting sqref="G50">
    <cfRule type="expression" dxfId="23" priority="3" stopIfTrue="1">
      <formula>#REF!&lt;&gt;""</formula>
    </cfRule>
  </conditionalFormatting>
  <conditionalFormatting sqref="G40:P40 AC40:AJ40">
    <cfRule type="expression" dxfId="22" priority="56" stopIfTrue="1">
      <formula>$G$20&lt;&gt;""</formula>
    </cfRule>
  </conditionalFormatting>
  <conditionalFormatting sqref="G26:R26 AC26:AL26">
    <cfRule type="expression" dxfId="21" priority="37" stopIfTrue="1">
      <formula>$G$26&lt;&gt;""</formula>
    </cfRule>
  </conditionalFormatting>
  <conditionalFormatting sqref="G29:R29 AC29:AL29">
    <cfRule type="expression" dxfId="20" priority="38" stopIfTrue="1">
      <formula>$G$29&lt;&gt;""</formula>
    </cfRule>
  </conditionalFormatting>
  <conditionalFormatting sqref="G43:AJ43">
    <cfRule type="expression" dxfId="19" priority="57" stopIfTrue="1">
      <formula>$G$43&lt;&gt;""</formula>
    </cfRule>
  </conditionalFormatting>
  <conditionalFormatting sqref="G15:AL15">
    <cfRule type="expression" dxfId="18" priority="12" stopIfTrue="1">
      <formula>$G$17&lt;&gt;""</formula>
    </cfRule>
  </conditionalFormatting>
  <conditionalFormatting sqref="G17:AL17">
    <cfRule type="expression" dxfId="17" priority="34" stopIfTrue="1">
      <formula>$G$17&lt;&gt;""</formula>
    </cfRule>
  </conditionalFormatting>
  <conditionalFormatting sqref="G20:AL20">
    <cfRule type="expression" dxfId="16" priority="35" stopIfTrue="1">
      <formula>$G$20&lt;&gt;""</formula>
    </cfRule>
  </conditionalFormatting>
  <conditionalFormatting sqref="G23:AL23">
    <cfRule type="expression" dxfId="15" priority="36" stopIfTrue="1">
      <formula>$G$23&lt;&gt;""</formula>
    </cfRule>
  </conditionalFormatting>
  <conditionalFormatting sqref="G31:AL31">
    <cfRule type="expression" dxfId="14" priority="39" stopIfTrue="1">
      <formula>$G$31&lt;&gt;""</formula>
    </cfRule>
  </conditionalFormatting>
  <conditionalFormatting sqref="I46">
    <cfRule type="expression" dxfId="13" priority="2" stopIfTrue="1">
      <formula>#REF!&lt;&gt;""</formula>
    </cfRule>
  </conditionalFormatting>
  <conditionalFormatting sqref="L39:P39 AC39:AJ39">
    <cfRule type="expression" dxfId="12" priority="54" stopIfTrue="1">
      <formula>$G$39&lt;&gt;""</formula>
    </cfRule>
  </conditionalFormatting>
  <conditionalFormatting sqref="S26:AB26">
    <cfRule type="expression" dxfId="11" priority="44" stopIfTrue="1">
      <formula>$G$23&lt;&gt;""</formula>
    </cfRule>
  </conditionalFormatting>
  <conditionalFormatting sqref="S29:AB29">
    <cfRule type="expression" dxfId="10" priority="46" stopIfTrue="1">
      <formula>$G$23&lt;&gt;""</formula>
    </cfRule>
  </conditionalFormatting>
  <conditionalFormatting sqref="AB46">
    <cfRule type="expression" dxfId="9" priority="1" stopIfTrue="1">
      <formula>#REF!&lt;&gt;""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D4:P4" xr:uid="{00000000-0002-0000-0000-000003000000}">
      <formula1>INDIRECT("委託料一覧!a6:a34")</formula1>
    </dataValidation>
    <dataValidation type="list" showErrorMessage="1" errorTitle="入力規則" error="リストから選択してください。" sqref="G53:R53" xr:uid="{00000000-0002-0000-0000-000004000000}">
      <formula1>"普　通,当　座"</formula1>
    </dataValidation>
    <dataValidation type="whole" operator="greaterThan" allowBlank="1" showInputMessage="1" errorTitle="入力規則" error="0より大きい整数を入力してください。" sqref="AB46 AK46:AL46 R46:T46" xr:uid="{00000000-0002-0000-0000-000005000000}">
      <formula1>0</formula1>
    </dataValidation>
  </dataValidations>
  <printOptions horizontalCentered="1"/>
  <pageMargins left="0.39370078740157477" right="0.39370078740157477" top="0.39370078740157477" bottom="0" header="0.31496062992125984" footer="0.19685039370078738"/>
  <pageSetup paperSize="9" scale="83" orientation="portrait" blackAndWhite="1" r:id="rId1"/>
  <headerFooter alignWithMargins="0">
    <oddHeader>&amp;R&amp;"ＭＳ 明朝,regular"標準様式３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SheetLayoutView="100" workbookViewId="0">
      <pane xSplit="1" ySplit="6" topLeftCell="B9" activePane="bottomRight" state="frozen"/>
      <selection pane="topRight"/>
      <selection pane="bottomLeft"/>
      <selection pane="bottomRight" activeCell="A17" sqref="A17"/>
    </sheetView>
  </sheetViews>
  <sheetFormatPr defaultColWidth="9" defaultRowHeight="12" x14ac:dyDescent="0.15"/>
  <cols>
    <col min="1" max="1" width="20.5" style="34" customWidth="1"/>
    <col min="2" max="2" width="27.5" style="34" customWidth="1"/>
    <col min="3" max="3" width="9.5" style="34" bestFit="1" customWidth="1"/>
    <col min="4" max="4" width="40.5" style="34" customWidth="1"/>
    <col min="5" max="5" width="13.75" style="34" bestFit="1" customWidth="1"/>
    <col min="6" max="53" width="9" style="34"/>
    <col min="54" max="61" width="9" style="34" customWidth="1"/>
    <col min="62" max="65" width="9" style="50" customWidth="1"/>
    <col min="66" max="69" width="9" style="34"/>
    <col min="70" max="70" width="50.5" style="51" customWidth="1"/>
    <col min="71" max="71" width="100.5" style="51" customWidth="1"/>
    <col min="72" max="72" width="9" style="32"/>
    <col min="73" max="74" width="27.5" style="34" customWidth="1"/>
    <col min="75" max="75" width="13.75" style="34" bestFit="1" customWidth="1"/>
    <col min="76" max="16384" width="9" style="34"/>
  </cols>
  <sheetData>
    <row r="1" spans="1:75" x14ac:dyDescent="0.15">
      <c r="A1" s="29" t="s">
        <v>30</v>
      </c>
      <c r="B1" s="30"/>
      <c r="C1" s="30"/>
      <c r="D1" s="30"/>
      <c r="E1" s="31"/>
      <c r="F1" s="31"/>
      <c r="G1" s="31"/>
      <c r="H1" s="31"/>
      <c r="I1" s="31"/>
      <c r="J1" s="31"/>
      <c r="K1" s="31"/>
      <c r="L1" s="31"/>
      <c r="M1" s="31"/>
      <c r="N1" s="31">
        <v>10</v>
      </c>
      <c r="O1" s="31"/>
      <c r="P1" s="31"/>
      <c r="Q1" s="31"/>
      <c r="R1" s="31"/>
      <c r="S1" s="30"/>
      <c r="T1" s="30"/>
      <c r="U1" s="30"/>
      <c r="V1" s="30"/>
      <c r="W1" s="30"/>
      <c r="X1" s="30">
        <v>20</v>
      </c>
      <c r="Y1" s="30"/>
      <c r="Z1" s="30"/>
      <c r="AA1" s="30"/>
      <c r="AB1" s="30"/>
      <c r="AC1" s="30"/>
      <c r="AD1" s="30"/>
      <c r="AE1" s="30"/>
      <c r="AF1" s="30"/>
      <c r="AG1" s="30"/>
      <c r="AH1" s="30">
        <v>30</v>
      </c>
      <c r="AI1" s="30"/>
      <c r="AJ1" s="30"/>
      <c r="AK1" s="30"/>
      <c r="AL1" s="30"/>
      <c r="AM1" s="30"/>
      <c r="AN1" s="30"/>
      <c r="AO1" s="30"/>
      <c r="AP1" s="30"/>
      <c r="AQ1" s="30"/>
      <c r="AR1" s="30">
        <v>40</v>
      </c>
      <c r="AS1" s="30">
        <v>40</v>
      </c>
      <c r="AT1" s="30"/>
      <c r="AU1" s="30"/>
      <c r="AV1" s="30"/>
      <c r="AW1" s="30"/>
      <c r="AX1" s="30"/>
      <c r="AY1" s="30"/>
      <c r="AZ1" s="30"/>
      <c r="BA1" s="30"/>
      <c r="BB1" s="30"/>
      <c r="BC1" s="30"/>
      <c r="BD1" s="30">
        <v>50</v>
      </c>
      <c r="BE1" s="30"/>
      <c r="BF1" s="30"/>
      <c r="BG1" s="30"/>
      <c r="BH1" s="30"/>
      <c r="BI1" s="30"/>
      <c r="BJ1" s="32"/>
      <c r="BK1" s="32"/>
      <c r="BL1" s="32"/>
      <c r="BM1" s="32"/>
      <c r="BN1" s="30"/>
      <c r="BO1" s="30"/>
      <c r="BP1" s="30"/>
      <c r="BQ1" s="30"/>
      <c r="BR1" s="33">
        <v>60</v>
      </c>
      <c r="BS1" s="33"/>
      <c r="BU1" s="30"/>
      <c r="BV1" s="30"/>
      <c r="BW1" s="31"/>
    </row>
    <row r="2" spans="1:75" x14ac:dyDescent="0.15">
      <c r="A2" s="32" t="s">
        <v>344</v>
      </c>
      <c r="C2" s="35"/>
      <c r="D2" s="30"/>
      <c r="E2" s="36"/>
      <c r="F2" s="36"/>
      <c r="G2" s="36"/>
      <c r="H2" s="36"/>
      <c r="I2" s="36"/>
      <c r="J2" s="36"/>
      <c r="K2" s="36"/>
      <c r="L2" s="36"/>
      <c r="M2" s="36"/>
      <c r="N2" s="36"/>
      <c r="O2" s="36"/>
      <c r="P2" s="36"/>
      <c r="Q2" s="36"/>
      <c r="R2" s="36"/>
      <c r="T2" s="37"/>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2"/>
      <c r="BK2" s="32"/>
      <c r="BL2" s="32"/>
      <c r="BM2" s="32"/>
      <c r="BN2" s="30"/>
      <c r="BO2" s="30"/>
      <c r="BP2" s="30"/>
      <c r="BQ2" s="30"/>
      <c r="BR2" s="33"/>
      <c r="BS2" s="33"/>
      <c r="BW2" s="36"/>
    </row>
    <row r="3" spans="1:75" x14ac:dyDescent="0.15">
      <c r="A3" s="40">
        <v>1</v>
      </c>
      <c r="B3" s="40">
        <v>2</v>
      </c>
      <c r="C3" s="40">
        <v>3</v>
      </c>
      <c r="D3" s="40">
        <v>4</v>
      </c>
      <c r="E3" s="40">
        <v>5</v>
      </c>
      <c r="F3" s="40">
        <v>6</v>
      </c>
      <c r="G3" s="40">
        <v>7</v>
      </c>
      <c r="H3" s="40">
        <v>8</v>
      </c>
      <c r="I3" s="40">
        <v>9</v>
      </c>
      <c r="J3" s="40">
        <v>10</v>
      </c>
      <c r="K3" s="40">
        <v>11</v>
      </c>
      <c r="L3" s="40">
        <v>12</v>
      </c>
      <c r="M3" s="40">
        <v>13</v>
      </c>
      <c r="N3" s="40">
        <v>14</v>
      </c>
      <c r="O3" s="40">
        <v>15</v>
      </c>
      <c r="P3" s="40">
        <v>16</v>
      </c>
      <c r="Q3" s="40">
        <v>17</v>
      </c>
      <c r="R3" s="40">
        <v>18</v>
      </c>
      <c r="S3" s="40">
        <v>19</v>
      </c>
      <c r="T3" s="40">
        <v>20</v>
      </c>
      <c r="U3" s="40">
        <v>21</v>
      </c>
      <c r="V3" s="40">
        <v>22</v>
      </c>
      <c r="W3" s="40">
        <v>23</v>
      </c>
      <c r="X3" s="40">
        <v>24</v>
      </c>
      <c r="Y3" s="40">
        <v>25</v>
      </c>
      <c r="Z3" s="40">
        <v>26</v>
      </c>
      <c r="AA3" s="40">
        <v>27</v>
      </c>
      <c r="AB3" s="40">
        <v>28</v>
      </c>
      <c r="AC3" s="40">
        <v>29</v>
      </c>
      <c r="AD3" s="40">
        <v>30</v>
      </c>
      <c r="AE3" s="40">
        <v>31</v>
      </c>
      <c r="AF3" s="40">
        <v>32</v>
      </c>
      <c r="AG3" s="40">
        <v>33</v>
      </c>
      <c r="AH3" s="40">
        <v>34</v>
      </c>
      <c r="AI3" s="40">
        <v>35</v>
      </c>
      <c r="AJ3" s="40">
        <v>36</v>
      </c>
      <c r="AK3" s="40">
        <v>37</v>
      </c>
      <c r="AL3" s="40">
        <v>38</v>
      </c>
      <c r="AM3" s="40">
        <v>39</v>
      </c>
      <c r="AN3" s="40">
        <v>40</v>
      </c>
      <c r="AO3" s="40">
        <v>41</v>
      </c>
      <c r="AP3" s="40">
        <v>42</v>
      </c>
      <c r="AQ3" s="40">
        <v>43</v>
      </c>
      <c r="AR3" s="40">
        <v>44</v>
      </c>
      <c r="AS3" s="40">
        <v>45</v>
      </c>
      <c r="AT3" s="40">
        <v>46</v>
      </c>
      <c r="AU3" s="40">
        <v>47</v>
      </c>
      <c r="AV3" s="40">
        <v>48</v>
      </c>
      <c r="AW3" s="40">
        <v>49</v>
      </c>
      <c r="AX3" s="40">
        <v>50</v>
      </c>
      <c r="AY3" s="40">
        <v>51</v>
      </c>
      <c r="AZ3" s="40">
        <v>52</v>
      </c>
      <c r="BA3" s="40">
        <v>53</v>
      </c>
      <c r="BB3" s="40">
        <v>54</v>
      </c>
      <c r="BC3" s="40">
        <v>55</v>
      </c>
      <c r="BD3" s="40">
        <v>56</v>
      </c>
      <c r="BE3" s="40">
        <v>57</v>
      </c>
      <c r="BF3" s="40">
        <v>58</v>
      </c>
      <c r="BG3" s="40">
        <v>59</v>
      </c>
      <c r="BH3" s="40">
        <v>60</v>
      </c>
      <c r="BI3" s="40">
        <v>61</v>
      </c>
      <c r="BJ3" s="40">
        <v>62</v>
      </c>
      <c r="BK3" s="40">
        <v>63</v>
      </c>
      <c r="BL3" s="40">
        <v>64</v>
      </c>
      <c r="BM3" s="40">
        <v>65</v>
      </c>
      <c r="BN3" s="40">
        <v>66</v>
      </c>
      <c r="BO3" s="40">
        <v>67</v>
      </c>
      <c r="BP3" s="40">
        <v>68</v>
      </c>
      <c r="BQ3" s="40">
        <v>69</v>
      </c>
      <c r="BR3" s="40">
        <v>70</v>
      </c>
      <c r="BS3" s="40">
        <v>71</v>
      </c>
      <c r="BT3" s="40">
        <v>72</v>
      </c>
      <c r="BU3" s="40">
        <v>73</v>
      </c>
      <c r="BV3" s="40">
        <v>74</v>
      </c>
      <c r="BW3" s="34">
        <v>75</v>
      </c>
    </row>
    <row r="4" spans="1:75" ht="12" customHeight="1" x14ac:dyDescent="0.15">
      <c r="A4" s="328" t="s">
        <v>83</v>
      </c>
      <c r="B4" s="328" t="s">
        <v>84</v>
      </c>
      <c r="C4" s="328" t="s">
        <v>89</v>
      </c>
      <c r="D4" s="328" t="s">
        <v>90</v>
      </c>
      <c r="E4" s="328" t="s">
        <v>91</v>
      </c>
      <c r="F4" s="329" t="s">
        <v>211</v>
      </c>
      <c r="G4" s="328"/>
      <c r="H4" s="328"/>
      <c r="I4" s="328"/>
      <c r="J4" s="329" t="s">
        <v>93</v>
      </c>
      <c r="K4" s="328"/>
      <c r="L4" s="328"/>
      <c r="M4" s="328"/>
      <c r="N4" s="329" t="s">
        <v>73</v>
      </c>
      <c r="O4" s="328"/>
      <c r="P4" s="328"/>
      <c r="Q4" s="328"/>
      <c r="R4" s="329" t="s">
        <v>98</v>
      </c>
      <c r="S4" s="328" t="s">
        <v>99</v>
      </c>
      <c r="T4" s="328"/>
      <c r="U4" s="328"/>
      <c r="V4" s="328"/>
      <c r="W4" s="328" t="s">
        <v>101</v>
      </c>
      <c r="X4" s="328"/>
      <c r="Y4" s="328"/>
      <c r="Z4" s="328"/>
      <c r="AA4" s="328"/>
      <c r="AB4" s="328" t="s">
        <v>102</v>
      </c>
      <c r="AC4" s="328"/>
      <c r="AD4" s="328"/>
      <c r="AE4" s="328"/>
      <c r="AF4" s="328"/>
      <c r="AG4" s="328" t="s">
        <v>85</v>
      </c>
      <c r="AH4" s="328"/>
      <c r="AI4" s="328"/>
      <c r="AJ4" s="328"/>
      <c r="AK4" s="328"/>
      <c r="AL4" s="328" t="s">
        <v>104</v>
      </c>
      <c r="AM4" s="328"/>
      <c r="AN4" s="328"/>
      <c r="AO4" s="328"/>
      <c r="AP4" s="329" t="s">
        <v>105</v>
      </c>
      <c r="AQ4" s="329" t="s">
        <v>107</v>
      </c>
      <c r="AR4" s="330" t="s">
        <v>210</v>
      </c>
      <c r="AS4" s="331"/>
      <c r="AT4" s="332"/>
      <c r="AU4" s="330" t="s">
        <v>108</v>
      </c>
      <c r="AV4" s="331"/>
      <c r="AW4" s="332"/>
      <c r="AX4" s="329" t="s">
        <v>109</v>
      </c>
      <c r="AY4" s="337" t="s">
        <v>110</v>
      </c>
      <c r="AZ4" s="339" t="s">
        <v>97</v>
      </c>
      <c r="BA4" s="337"/>
      <c r="BB4" s="340" t="s">
        <v>331</v>
      </c>
      <c r="BC4" s="341"/>
      <c r="BD4" s="341"/>
      <c r="BE4" s="342"/>
      <c r="BF4" s="346" t="s">
        <v>112</v>
      </c>
      <c r="BG4" s="347"/>
      <c r="BH4" s="347"/>
      <c r="BI4" s="348"/>
      <c r="BJ4" s="346" t="s">
        <v>138</v>
      </c>
      <c r="BK4" s="347"/>
      <c r="BL4" s="347"/>
      <c r="BM4" s="348"/>
      <c r="BN4" s="328" t="s">
        <v>96</v>
      </c>
      <c r="BO4" s="328"/>
      <c r="BP4" s="328"/>
      <c r="BQ4" s="328"/>
      <c r="BR4" s="329" t="s">
        <v>113</v>
      </c>
      <c r="BS4" s="329" t="s">
        <v>114</v>
      </c>
      <c r="BT4" s="328" t="s">
        <v>115</v>
      </c>
      <c r="BU4" s="328" t="s">
        <v>103</v>
      </c>
      <c r="BV4" s="328" t="s">
        <v>116</v>
      </c>
      <c r="BW4" s="333" t="s">
        <v>57</v>
      </c>
    </row>
    <row r="5" spans="1:75" x14ac:dyDescent="0.15">
      <c r="A5" s="328"/>
      <c r="B5" s="328"/>
      <c r="C5" s="328"/>
      <c r="D5" s="328"/>
      <c r="E5" s="328"/>
      <c r="F5" s="328"/>
      <c r="G5" s="328"/>
      <c r="H5" s="328"/>
      <c r="I5" s="328"/>
      <c r="J5" s="328"/>
      <c r="K5" s="328"/>
      <c r="L5" s="328"/>
      <c r="M5" s="328"/>
      <c r="N5" s="328"/>
      <c r="O5" s="328"/>
      <c r="P5" s="328"/>
      <c r="Q5" s="328"/>
      <c r="R5" s="328"/>
      <c r="S5" s="328"/>
      <c r="T5" s="328"/>
      <c r="U5" s="328"/>
      <c r="V5" s="328"/>
      <c r="W5" s="38" t="s">
        <v>118</v>
      </c>
      <c r="X5" s="328" t="s">
        <v>119</v>
      </c>
      <c r="Y5" s="328"/>
      <c r="Z5" s="328"/>
      <c r="AA5" s="328"/>
      <c r="AB5" s="38" t="s">
        <v>118</v>
      </c>
      <c r="AC5" s="328" t="s">
        <v>119</v>
      </c>
      <c r="AD5" s="328"/>
      <c r="AE5" s="328"/>
      <c r="AF5" s="328"/>
      <c r="AG5" s="38" t="s">
        <v>118</v>
      </c>
      <c r="AH5" s="328" t="s">
        <v>119</v>
      </c>
      <c r="AI5" s="328"/>
      <c r="AJ5" s="328"/>
      <c r="AK5" s="328"/>
      <c r="AL5" s="328"/>
      <c r="AM5" s="328"/>
      <c r="AN5" s="328"/>
      <c r="AO5" s="328"/>
      <c r="AP5" s="328"/>
      <c r="AQ5" s="328"/>
      <c r="AR5" s="38"/>
      <c r="AS5" s="38" t="s">
        <v>132</v>
      </c>
      <c r="AT5" s="38" t="s">
        <v>232</v>
      </c>
      <c r="AU5" s="38" t="s">
        <v>69</v>
      </c>
      <c r="AV5" s="38" t="s">
        <v>82</v>
      </c>
      <c r="AW5" s="38" t="s">
        <v>189</v>
      </c>
      <c r="AX5" s="328"/>
      <c r="AY5" s="338"/>
      <c r="AZ5" s="39" t="s">
        <v>120</v>
      </c>
      <c r="BA5" s="39" t="s">
        <v>121</v>
      </c>
      <c r="BB5" s="343"/>
      <c r="BC5" s="344"/>
      <c r="BD5" s="344"/>
      <c r="BE5" s="345"/>
      <c r="BF5" s="349"/>
      <c r="BG5" s="349"/>
      <c r="BH5" s="349"/>
      <c r="BI5" s="350"/>
      <c r="BJ5" s="349"/>
      <c r="BK5" s="349"/>
      <c r="BL5" s="349"/>
      <c r="BM5" s="350"/>
      <c r="BN5" s="328"/>
      <c r="BO5" s="328"/>
      <c r="BP5" s="328"/>
      <c r="BQ5" s="328"/>
      <c r="BR5" s="329"/>
      <c r="BS5" s="329"/>
      <c r="BT5" s="328"/>
      <c r="BU5" s="328"/>
      <c r="BV5" s="328"/>
      <c r="BW5" s="334"/>
    </row>
    <row r="6" spans="1:75" ht="2.1" customHeight="1" x14ac:dyDescent="0.15">
      <c r="A6" s="41" t="s">
        <v>21</v>
      </c>
      <c r="B6" s="41" t="s">
        <v>21</v>
      </c>
      <c r="C6" s="41" t="s">
        <v>21</v>
      </c>
      <c r="D6" s="41" t="s">
        <v>21</v>
      </c>
      <c r="E6" s="41" t="s">
        <v>21</v>
      </c>
      <c r="F6" s="42"/>
      <c r="G6" s="43"/>
      <c r="H6" s="42"/>
      <c r="I6" s="44"/>
      <c r="J6" s="42"/>
      <c r="K6" s="43"/>
      <c r="L6" s="42"/>
      <c r="M6" s="44"/>
      <c r="N6" s="42"/>
      <c r="O6" s="44"/>
      <c r="P6" s="42"/>
      <c r="Q6" s="44"/>
      <c r="R6" s="44"/>
      <c r="S6" s="44"/>
      <c r="T6" s="44"/>
      <c r="U6" s="42"/>
      <c r="V6" s="44"/>
      <c r="W6" s="44"/>
      <c r="X6" s="44"/>
      <c r="Y6" s="44"/>
      <c r="Z6" s="44"/>
      <c r="AA6" s="44"/>
      <c r="AB6" s="44"/>
      <c r="AC6" s="44"/>
      <c r="AD6" s="44"/>
      <c r="AE6" s="44"/>
      <c r="AF6" s="44"/>
      <c r="AG6" s="44"/>
      <c r="AH6" s="44"/>
      <c r="AI6" s="44"/>
      <c r="AJ6" s="44"/>
      <c r="AK6" s="44"/>
      <c r="AL6" s="44"/>
      <c r="AM6" s="44"/>
      <c r="AN6" s="42"/>
      <c r="AO6" s="44"/>
      <c r="AP6" s="44"/>
      <c r="AQ6" s="44"/>
      <c r="AR6" s="44"/>
      <c r="AS6" s="44"/>
      <c r="AT6" s="44"/>
      <c r="AU6" s="44"/>
      <c r="AV6" s="44"/>
      <c r="AW6" s="44"/>
      <c r="AX6" s="44"/>
      <c r="AY6" s="44"/>
      <c r="AZ6" s="44"/>
      <c r="BA6" s="44"/>
      <c r="BB6" s="44"/>
      <c r="BC6" s="44"/>
      <c r="BD6" s="44"/>
      <c r="BE6" s="44"/>
      <c r="BF6" s="44"/>
      <c r="BG6" s="44"/>
      <c r="BH6" s="44"/>
      <c r="BI6" s="44"/>
      <c r="BJ6" s="45"/>
      <c r="BK6" s="45"/>
      <c r="BL6" s="45"/>
      <c r="BM6" s="45"/>
      <c r="BN6" s="42"/>
      <c r="BO6" s="43"/>
      <c r="BP6" s="42"/>
      <c r="BQ6" s="42"/>
      <c r="BR6" s="46"/>
      <c r="BS6" s="47"/>
      <c r="BT6" s="38"/>
      <c r="BU6" s="41"/>
      <c r="BV6" s="41"/>
      <c r="BW6" s="41"/>
    </row>
    <row r="7" spans="1:75" s="48" customFormat="1" ht="60" customHeight="1" x14ac:dyDescent="0.15">
      <c r="A7" s="94" t="s">
        <v>122</v>
      </c>
      <c r="B7" s="95" t="s">
        <v>124</v>
      </c>
      <c r="C7" s="96" t="s">
        <v>127</v>
      </c>
      <c r="D7" s="97" t="s">
        <v>129</v>
      </c>
      <c r="E7" s="96" t="s">
        <v>131</v>
      </c>
      <c r="F7" s="95"/>
      <c r="G7" s="120"/>
      <c r="H7" s="95" t="s">
        <v>133</v>
      </c>
      <c r="I7" s="137">
        <v>4103</v>
      </c>
      <c r="J7" s="95"/>
      <c r="K7" s="120"/>
      <c r="L7" s="95" t="s">
        <v>133</v>
      </c>
      <c r="M7" s="119">
        <v>4081</v>
      </c>
      <c r="N7" s="95"/>
      <c r="O7" s="119"/>
      <c r="P7" s="95" t="s">
        <v>133</v>
      </c>
      <c r="Q7" s="137">
        <v>4103</v>
      </c>
      <c r="R7" s="137">
        <v>3663</v>
      </c>
      <c r="S7" s="119"/>
      <c r="T7" s="119"/>
      <c r="U7" s="95" t="s">
        <v>133</v>
      </c>
      <c r="V7" s="137">
        <v>4103</v>
      </c>
      <c r="W7" s="137">
        <v>5918</v>
      </c>
      <c r="X7" s="95" t="s">
        <v>135</v>
      </c>
      <c r="Y7" s="137">
        <v>4488</v>
      </c>
      <c r="Z7" s="95" t="s">
        <v>10</v>
      </c>
      <c r="AA7" s="137">
        <v>3663</v>
      </c>
      <c r="AB7" s="137">
        <v>5918</v>
      </c>
      <c r="AC7" s="95" t="s">
        <v>135</v>
      </c>
      <c r="AD7" s="137">
        <v>4488</v>
      </c>
      <c r="AE7" s="95" t="s">
        <v>10</v>
      </c>
      <c r="AF7" s="137">
        <v>3663</v>
      </c>
      <c r="AG7" s="137">
        <v>5918</v>
      </c>
      <c r="AH7" s="95" t="s">
        <v>135</v>
      </c>
      <c r="AI7" s="137">
        <v>4488</v>
      </c>
      <c r="AJ7" s="95" t="s">
        <v>10</v>
      </c>
      <c r="AK7" s="137">
        <v>3663</v>
      </c>
      <c r="AL7" s="119"/>
      <c r="AM7" s="119"/>
      <c r="AN7" s="119" t="s">
        <v>133</v>
      </c>
      <c r="AO7" s="137">
        <v>3729</v>
      </c>
      <c r="AP7" s="137">
        <v>5918</v>
      </c>
      <c r="AQ7" s="137">
        <v>4103</v>
      </c>
      <c r="AR7" s="119"/>
      <c r="AS7" s="137">
        <v>4103</v>
      </c>
      <c r="AT7" s="137">
        <v>4103</v>
      </c>
      <c r="AU7" s="119"/>
      <c r="AV7" s="119"/>
      <c r="AW7" s="137">
        <v>3663</v>
      </c>
      <c r="AX7" s="137">
        <v>5918</v>
      </c>
      <c r="AY7" s="137">
        <v>4708</v>
      </c>
      <c r="AZ7" s="137">
        <v>5918</v>
      </c>
      <c r="BA7" s="137">
        <v>5918</v>
      </c>
      <c r="BB7" s="139">
        <v>3663</v>
      </c>
      <c r="BC7" s="58"/>
      <c r="BD7" s="58"/>
      <c r="BE7" s="58"/>
      <c r="BF7" s="57" t="s">
        <v>136</v>
      </c>
      <c r="BG7" s="58">
        <v>6350</v>
      </c>
      <c r="BH7" s="58" t="s">
        <v>137</v>
      </c>
      <c r="BI7" s="58">
        <v>5350</v>
      </c>
      <c r="BJ7" s="53" t="s">
        <v>136</v>
      </c>
      <c r="BK7" s="59">
        <v>12300</v>
      </c>
      <c r="BL7" s="59" t="s">
        <v>137</v>
      </c>
      <c r="BM7" s="56">
        <v>11300</v>
      </c>
      <c r="BN7" s="52"/>
      <c r="BO7" s="54"/>
      <c r="BP7" s="52" t="s">
        <v>23</v>
      </c>
      <c r="BQ7" s="52"/>
      <c r="BR7" s="60"/>
      <c r="BS7" s="61" t="s">
        <v>239</v>
      </c>
      <c r="BT7" s="53"/>
      <c r="BU7" s="62" t="s">
        <v>240</v>
      </c>
      <c r="BV7" s="63" t="s">
        <v>213</v>
      </c>
      <c r="BW7" s="53" t="s">
        <v>139</v>
      </c>
    </row>
    <row r="8" spans="1:75" s="48" customFormat="1" ht="60" customHeight="1" x14ac:dyDescent="0.15">
      <c r="A8" s="94" t="s">
        <v>140</v>
      </c>
      <c r="B8" s="98" t="s">
        <v>124</v>
      </c>
      <c r="C8" s="99" t="s">
        <v>127</v>
      </c>
      <c r="D8" s="100" t="s">
        <v>129</v>
      </c>
      <c r="E8" s="99" t="s">
        <v>131</v>
      </c>
      <c r="F8" s="95"/>
      <c r="G8" s="120"/>
      <c r="H8" s="95" t="s">
        <v>133</v>
      </c>
      <c r="I8" s="137">
        <v>20240</v>
      </c>
      <c r="J8" s="95"/>
      <c r="K8" s="120"/>
      <c r="L8" s="95" t="s">
        <v>133</v>
      </c>
      <c r="M8" s="119">
        <v>11341</v>
      </c>
      <c r="N8" s="95"/>
      <c r="O8" s="119"/>
      <c r="P8" s="95" t="s">
        <v>133</v>
      </c>
      <c r="Q8" s="140">
        <v>9438</v>
      </c>
      <c r="R8" s="141">
        <v>6358</v>
      </c>
      <c r="S8" s="119"/>
      <c r="T8" s="119"/>
      <c r="U8" s="95" t="s">
        <v>133</v>
      </c>
      <c r="V8" s="137">
        <v>10098</v>
      </c>
      <c r="W8" s="137">
        <v>12628</v>
      </c>
      <c r="X8" s="95" t="s">
        <v>135</v>
      </c>
      <c r="Y8" s="137">
        <v>11198</v>
      </c>
      <c r="Z8" s="95" t="s">
        <v>10</v>
      </c>
      <c r="AA8" s="137">
        <v>10373</v>
      </c>
      <c r="AB8" s="137">
        <v>9031</v>
      </c>
      <c r="AC8" s="95" t="s">
        <v>135</v>
      </c>
      <c r="AD8" s="137">
        <v>7601</v>
      </c>
      <c r="AE8" s="95" t="s">
        <v>10</v>
      </c>
      <c r="AF8" s="137">
        <v>6776</v>
      </c>
      <c r="AG8" s="137">
        <v>9031</v>
      </c>
      <c r="AH8" s="95" t="s">
        <v>135</v>
      </c>
      <c r="AI8" s="137">
        <v>7601</v>
      </c>
      <c r="AJ8" s="95" t="s">
        <v>10</v>
      </c>
      <c r="AK8" s="137">
        <v>6776</v>
      </c>
      <c r="AL8" s="119"/>
      <c r="AM8" s="119"/>
      <c r="AN8" s="119" t="s">
        <v>133</v>
      </c>
      <c r="AO8" s="137">
        <v>7304</v>
      </c>
      <c r="AP8" s="137">
        <v>13068</v>
      </c>
      <c r="AQ8" s="137">
        <v>9538</v>
      </c>
      <c r="AR8" s="119"/>
      <c r="AS8" s="137">
        <v>12023</v>
      </c>
      <c r="AT8" s="137">
        <v>12023</v>
      </c>
      <c r="AU8" s="119"/>
      <c r="AV8" s="119"/>
      <c r="AW8" s="137">
        <v>27863</v>
      </c>
      <c r="AX8" s="137">
        <v>10868</v>
      </c>
      <c r="AY8" s="137">
        <v>7416</v>
      </c>
      <c r="AZ8" s="137">
        <v>16588</v>
      </c>
      <c r="BA8" s="137">
        <v>11561</v>
      </c>
      <c r="BB8" s="139">
        <v>29953</v>
      </c>
      <c r="BC8" s="58"/>
      <c r="BD8" s="58"/>
      <c r="BE8" s="58"/>
      <c r="BF8" s="57"/>
      <c r="BG8" s="58"/>
      <c r="BH8" s="58"/>
      <c r="BI8" s="58"/>
      <c r="BJ8" s="53"/>
      <c r="BK8" s="59"/>
      <c r="BL8" s="59"/>
      <c r="BM8" s="56"/>
      <c r="BN8" s="52"/>
      <c r="BO8" s="54"/>
      <c r="BP8" s="52" t="s">
        <v>23</v>
      </c>
      <c r="BQ8" s="52"/>
      <c r="BR8" s="60"/>
      <c r="BS8" s="61" t="s">
        <v>239</v>
      </c>
      <c r="BT8" s="53"/>
      <c r="BU8" s="64" t="s">
        <v>240</v>
      </c>
      <c r="BV8" s="63" t="s">
        <v>213</v>
      </c>
      <c r="BW8" s="65" t="s">
        <v>139</v>
      </c>
    </row>
    <row r="9" spans="1:75" s="48" customFormat="1" ht="30" customHeight="1" x14ac:dyDescent="0.15">
      <c r="A9" s="95" t="s">
        <v>111</v>
      </c>
      <c r="B9" s="101" t="s">
        <v>277</v>
      </c>
      <c r="C9" s="102" t="s">
        <v>278</v>
      </c>
      <c r="D9" s="101" t="s">
        <v>279</v>
      </c>
      <c r="E9" s="102" t="s">
        <v>280</v>
      </c>
      <c r="F9" s="95"/>
      <c r="G9" s="120"/>
      <c r="H9" s="95" t="s">
        <v>133</v>
      </c>
      <c r="I9" s="119">
        <v>20220</v>
      </c>
      <c r="J9" s="95"/>
      <c r="K9" s="120"/>
      <c r="L9" s="95" t="s">
        <v>133</v>
      </c>
      <c r="M9" s="119">
        <v>11310</v>
      </c>
      <c r="N9" s="95"/>
      <c r="O9" s="119"/>
      <c r="P9" s="95" t="s">
        <v>133</v>
      </c>
      <c r="Q9" s="119"/>
      <c r="R9" s="122">
        <v>6105</v>
      </c>
      <c r="S9" s="119"/>
      <c r="T9" s="119"/>
      <c r="U9" s="95" t="s">
        <v>133</v>
      </c>
      <c r="V9" s="119">
        <v>10155</v>
      </c>
      <c r="W9" s="125">
        <v>10815</v>
      </c>
      <c r="X9" s="119"/>
      <c r="Y9" s="119"/>
      <c r="Z9" s="119" t="s">
        <v>142</v>
      </c>
      <c r="AA9" s="125">
        <v>10815</v>
      </c>
      <c r="AB9" s="119">
        <v>7273</v>
      </c>
      <c r="AC9" s="119"/>
      <c r="AD9" s="119"/>
      <c r="AE9" s="119" t="s">
        <v>142</v>
      </c>
      <c r="AF9" s="119">
        <v>7273</v>
      </c>
      <c r="AG9" s="119">
        <v>7273</v>
      </c>
      <c r="AH9" s="119"/>
      <c r="AI9" s="119"/>
      <c r="AJ9" s="119" t="s">
        <v>142</v>
      </c>
      <c r="AK9" s="119">
        <v>7273</v>
      </c>
      <c r="AL9" s="119"/>
      <c r="AM9" s="119"/>
      <c r="AN9" s="119" t="s">
        <v>133</v>
      </c>
      <c r="AO9" s="119">
        <v>7735</v>
      </c>
      <c r="AP9" s="119">
        <v>11310</v>
      </c>
      <c r="AQ9" s="119">
        <v>9595</v>
      </c>
      <c r="AR9" s="119"/>
      <c r="AS9" s="123">
        <v>12080</v>
      </c>
      <c r="AT9" s="123">
        <v>12421</v>
      </c>
      <c r="AU9" s="119"/>
      <c r="AV9" s="119"/>
      <c r="AW9" s="119">
        <v>28072</v>
      </c>
      <c r="AX9" s="119">
        <v>9110</v>
      </c>
      <c r="AY9" s="119">
        <v>6826</v>
      </c>
      <c r="AZ9" s="119">
        <v>14830</v>
      </c>
      <c r="BA9" s="119">
        <v>9803</v>
      </c>
      <c r="BB9" s="129">
        <v>29700</v>
      </c>
      <c r="BC9" s="58"/>
      <c r="BD9" s="58"/>
      <c r="BE9" s="58"/>
      <c r="BF9" s="58"/>
      <c r="BG9" s="58"/>
      <c r="BH9" s="58"/>
      <c r="BI9" s="58"/>
      <c r="BJ9" s="59"/>
      <c r="BK9" s="59"/>
      <c r="BL9" s="59"/>
      <c r="BM9" s="56"/>
      <c r="BN9" s="52"/>
      <c r="BO9" s="54"/>
      <c r="BP9" s="52" t="s">
        <v>23</v>
      </c>
      <c r="BQ9" s="52"/>
      <c r="BR9" s="68"/>
      <c r="BS9" s="68" t="s">
        <v>343</v>
      </c>
      <c r="BT9" s="53"/>
      <c r="BU9" s="66" t="s">
        <v>281</v>
      </c>
      <c r="BV9" s="69" t="s">
        <v>282</v>
      </c>
      <c r="BW9" s="67" t="s">
        <v>241</v>
      </c>
    </row>
    <row r="10" spans="1:75" s="48" customFormat="1" ht="30" customHeight="1" x14ac:dyDescent="0.15">
      <c r="A10" s="95" t="s">
        <v>16</v>
      </c>
      <c r="B10" s="103" t="s">
        <v>336</v>
      </c>
      <c r="C10" s="104" t="s">
        <v>146</v>
      </c>
      <c r="D10" s="103" t="s">
        <v>147</v>
      </c>
      <c r="E10" s="104" t="s">
        <v>148</v>
      </c>
      <c r="F10" s="95"/>
      <c r="G10" s="119"/>
      <c r="H10" s="95" t="s">
        <v>133</v>
      </c>
      <c r="I10" s="119">
        <v>21010</v>
      </c>
      <c r="J10" s="95"/>
      <c r="K10" s="119"/>
      <c r="L10" s="95" t="s">
        <v>133</v>
      </c>
      <c r="M10" s="119">
        <v>12133</v>
      </c>
      <c r="N10" s="95"/>
      <c r="O10" s="119"/>
      <c r="P10" s="95" t="s">
        <v>133</v>
      </c>
      <c r="Q10" s="122">
        <v>10208</v>
      </c>
      <c r="R10" s="122">
        <v>6743</v>
      </c>
      <c r="S10" s="119"/>
      <c r="T10" s="119"/>
      <c r="U10" s="95" t="s">
        <v>133</v>
      </c>
      <c r="V10" s="119">
        <v>10868</v>
      </c>
      <c r="W10" s="125">
        <v>12628</v>
      </c>
      <c r="X10" s="119"/>
      <c r="Y10" s="119"/>
      <c r="Z10" s="119" t="s">
        <v>142</v>
      </c>
      <c r="AA10" s="125">
        <v>12628</v>
      </c>
      <c r="AB10" s="119">
        <v>7986</v>
      </c>
      <c r="AC10" s="119"/>
      <c r="AD10" s="119"/>
      <c r="AE10" s="119" t="s">
        <v>142</v>
      </c>
      <c r="AF10" s="119">
        <v>7986</v>
      </c>
      <c r="AG10" s="119">
        <v>7986</v>
      </c>
      <c r="AH10" s="119"/>
      <c r="AI10" s="119"/>
      <c r="AJ10" s="119" t="s">
        <v>142</v>
      </c>
      <c r="AK10" s="119">
        <v>7986</v>
      </c>
      <c r="AL10" s="95" t="s">
        <v>149</v>
      </c>
      <c r="AM10" s="119">
        <v>8448</v>
      </c>
      <c r="AN10" s="95" t="s">
        <v>150</v>
      </c>
      <c r="AO10" s="119">
        <v>7623</v>
      </c>
      <c r="AP10" s="119">
        <v>12023</v>
      </c>
      <c r="AQ10" s="119">
        <v>10308</v>
      </c>
      <c r="AR10" s="118"/>
      <c r="AS10" s="119">
        <v>12793</v>
      </c>
      <c r="AT10" s="119">
        <v>12793</v>
      </c>
      <c r="AU10" s="119"/>
      <c r="AV10" s="119"/>
      <c r="AW10" s="119">
        <v>28248</v>
      </c>
      <c r="AX10" s="119">
        <v>9823</v>
      </c>
      <c r="AY10" s="119">
        <v>7269</v>
      </c>
      <c r="AZ10" s="119">
        <v>15268</v>
      </c>
      <c r="BA10" s="119">
        <v>10241</v>
      </c>
      <c r="BB10" s="129">
        <v>30338</v>
      </c>
      <c r="BC10" s="58"/>
      <c r="BD10" s="58"/>
      <c r="BE10" s="58"/>
      <c r="BF10" s="58"/>
      <c r="BG10" s="58"/>
      <c r="BH10" s="58"/>
      <c r="BI10" s="58"/>
      <c r="BJ10" s="59"/>
      <c r="BK10" s="59"/>
      <c r="BL10" s="59"/>
      <c r="BM10" s="56"/>
      <c r="BN10" s="52"/>
      <c r="BO10" s="54"/>
      <c r="BP10" s="52" t="s">
        <v>23</v>
      </c>
      <c r="BQ10" s="52"/>
      <c r="BR10" s="68"/>
      <c r="BS10" s="68" t="s">
        <v>242</v>
      </c>
      <c r="BT10" s="53" t="s">
        <v>144</v>
      </c>
      <c r="BU10" s="66" t="s">
        <v>243</v>
      </c>
      <c r="BV10" s="72" t="s">
        <v>152</v>
      </c>
      <c r="BW10" s="71" t="s">
        <v>244</v>
      </c>
    </row>
    <row r="11" spans="1:75" s="48" customFormat="1" ht="30" customHeight="1" x14ac:dyDescent="0.15">
      <c r="A11" s="95" t="s">
        <v>134</v>
      </c>
      <c r="B11" s="103" t="s">
        <v>125</v>
      </c>
      <c r="C11" s="104" t="s">
        <v>153</v>
      </c>
      <c r="D11" s="103" t="s">
        <v>35</v>
      </c>
      <c r="E11" s="104" t="s">
        <v>54</v>
      </c>
      <c r="F11" s="95"/>
      <c r="G11" s="120"/>
      <c r="H11" s="95" t="s">
        <v>133</v>
      </c>
      <c r="I11" s="119">
        <v>20440</v>
      </c>
      <c r="J11" s="95"/>
      <c r="K11" s="120"/>
      <c r="L11" s="95" t="s">
        <v>133</v>
      </c>
      <c r="M11" s="119">
        <v>11450</v>
      </c>
      <c r="N11" s="95"/>
      <c r="O11" s="119"/>
      <c r="P11" s="95" t="s">
        <v>133</v>
      </c>
      <c r="Q11" s="122">
        <v>9640</v>
      </c>
      <c r="R11" s="122">
        <v>6170</v>
      </c>
      <c r="S11" s="119"/>
      <c r="T11" s="119"/>
      <c r="U11" s="95" t="s">
        <v>133</v>
      </c>
      <c r="V11" s="119">
        <v>10300</v>
      </c>
      <c r="W11" s="119">
        <v>10960</v>
      </c>
      <c r="X11" s="119"/>
      <c r="Y11" s="119"/>
      <c r="Z11" s="119" t="s">
        <v>142</v>
      </c>
      <c r="AA11" s="119">
        <v>10960</v>
      </c>
      <c r="AB11" s="119">
        <v>7410</v>
      </c>
      <c r="AC11" s="119"/>
      <c r="AD11" s="119"/>
      <c r="AE11" s="119" t="s">
        <v>142</v>
      </c>
      <c r="AF11" s="119">
        <v>7410</v>
      </c>
      <c r="AG11" s="119">
        <v>7410</v>
      </c>
      <c r="AH11" s="119"/>
      <c r="AI11" s="119"/>
      <c r="AJ11" s="119" t="s">
        <v>142</v>
      </c>
      <c r="AK11" s="119">
        <v>7410</v>
      </c>
      <c r="AL11" s="119" t="s">
        <v>156</v>
      </c>
      <c r="AM11" s="119">
        <v>7880</v>
      </c>
      <c r="AN11" s="95" t="s">
        <v>4</v>
      </c>
      <c r="AO11" s="119">
        <v>7050</v>
      </c>
      <c r="AP11" s="119">
        <v>11730</v>
      </c>
      <c r="AQ11" s="119">
        <v>9740</v>
      </c>
      <c r="AR11" s="119"/>
      <c r="AS11" s="125">
        <v>12560</v>
      </c>
      <c r="AT11" s="125">
        <v>12560</v>
      </c>
      <c r="AU11" s="119"/>
      <c r="AV11" s="119"/>
      <c r="AW11" s="119">
        <v>28140</v>
      </c>
      <c r="AX11" s="119">
        <v>9250</v>
      </c>
      <c r="AY11" s="119">
        <v>6740</v>
      </c>
      <c r="AZ11" s="119">
        <v>14700</v>
      </c>
      <c r="BA11" s="119">
        <v>9670</v>
      </c>
      <c r="BB11" s="129">
        <v>29770</v>
      </c>
      <c r="BC11" s="58"/>
      <c r="BD11" s="58"/>
      <c r="BE11" s="58"/>
      <c r="BF11" s="58"/>
      <c r="BG11" s="58"/>
      <c r="BH11" s="58"/>
      <c r="BI11" s="58"/>
      <c r="BJ11" s="59"/>
      <c r="BK11" s="59"/>
      <c r="BL11" s="59"/>
      <c r="BM11" s="56"/>
      <c r="BN11" s="52" t="s">
        <v>156</v>
      </c>
      <c r="BO11" s="55">
        <v>4030</v>
      </c>
      <c r="BP11" s="52" t="s">
        <v>157</v>
      </c>
      <c r="BQ11" s="55">
        <v>3200</v>
      </c>
      <c r="BR11" s="68"/>
      <c r="BS11" s="68" t="s">
        <v>245</v>
      </c>
      <c r="BT11" s="53"/>
      <c r="BU11" s="70" t="s">
        <v>246</v>
      </c>
      <c r="BV11" s="72" t="s">
        <v>247</v>
      </c>
      <c r="BW11" s="71" t="s">
        <v>143</v>
      </c>
    </row>
    <row r="12" spans="1:75" s="48" customFormat="1" ht="30" customHeight="1" x14ac:dyDescent="0.15">
      <c r="A12" s="95" t="s">
        <v>345</v>
      </c>
      <c r="B12" s="105" t="s">
        <v>319</v>
      </c>
      <c r="C12" s="106" t="s">
        <v>283</v>
      </c>
      <c r="D12" s="107" t="s">
        <v>130</v>
      </c>
      <c r="E12" s="108" t="s">
        <v>320</v>
      </c>
      <c r="F12" s="95"/>
      <c r="G12" s="120"/>
      <c r="H12" s="95" t="s">
        <v>133</v>
      </c>
      <c r="I12" s="119">
        <v>20152</v>
      </c>
      <c r="J12" s="95"/>
      <c r="K12" s="120"/>
      <c r="L12" s="95" t="s">
        <v>133</v>
      </c>
      <c r="M12" s="119">
        <v>11165</v>
      </c>
      <c r="N12" s="95"/>
      <c r="O12" s="119"/>
      <c r="P12" s="95" t="s">
        <v>133</v>
      </c>
      <c r="Q12" s="122">
        <v>9350</v>
      </c>
      <c r="R12" s="122">
        <v>6270</v>
      </c>
      <c r="S12" s="119"/>
      <c r="T12" s="119"/>
      <c r="U12" s="95" t="s">
        <v>133</v>
      </c>
      <c r="V12" s="119">
        <v>10010</v>
      </c>
      <c r="W12" s="119">
        <v>12540</v>
      </c>
      <c r="X12" s="95" t="s">
        <v>135</v>
      </c>
      <c r="Y12" s="119">
        <v>11110</v>
      </c>
      <c r="Z12" s="95" t="s">
        <v>10</v>
      </c>
      <c r="AA12" s="119">
        <v>10285</v>
      </c>
      <c r="AB12" s="119">
        <v>8943</v>
      </c>
      <c r="AC12" s="95" t="s">
        <v>135</v>
      </c>
      <c r="AD12" s="119">
        <v>8063</v>
      </c>
      <c r="AE12" s="95" t="s">
        <v>10</v>
      </c>
      <c r="AF12" s="119">
        <v>8063</v>
      </c>
      <c r="AG12" s="119">
        <v>8943</v>
      </c>
      <c r="AH12" s="95" t="s">
        <v>135</v>
      </c>
      <c r="AI12" s="119">
        <v>8063</v>
      </c>
      <c r="AJ12" s="95" t="s">
        <v>10</v>
      </c>
      <c r="AK12" s="119">
        <v>8063</v>
      </c>
      <c r="AL12" s="119"/>
      <c r="AM12" s="119"/>
      <c r="AN12" s="119" t="s">
        <v>133</v>
      </c>
      <c r="AO12" s="119">
        <v>7216</v>
      </c>
      <c r="AP12" s="119">
        <v>12980</v>
      </c>
      <c r="AQ12" s="119">
        <v>9451</v>
      </c>
      <c r="AR12" s="119"/>
      <c r="AS12" s="119">
        <v>12276</v>
      </c>
      <c r="AT12" s="118">
        <v>12276</v>
      </c>
      <c r="AU12" s="119"/>
      <c r="AV12" s="119"/>
      <c r="AW12" s="119">
        <v>28572</v>
      </c>
      <c r="AX12" s="119">
        <v>10780</v>
      </c>
      <c r="AY12" s="119">
        <v>6813</v>
      </c>
      <c r="AZ12" s="119">
        <v>16500</v>
      </c>
      <c r="BA12" s="119">
        <v>11473</v>
      </c>
      <c r="BB12" s="129">
        <v>31290</v>
      </c>
      <c r="BC12" s="58"/>
      <c r="BD12" s="58"/>
      <c r="BE12" s="58"/>
      <c r="BF12" s="57"/>
      <c r="BG12" s="58"/>
      <c r="BH12" s="58"/>
      <c r="BI12" s="58"/>
      <c r="BJ12" s="53"/>
      <c r="BK12" s="59"/>
      <c r="BL12" s="59"/>
      <c r="BM12" s="56"/>
      <c r="BN12" s="52"/>
      <c r="BO12" s="54"/>
      <c r="BP12" s="52" t="s">
        <v>23</v>
      </c>
      <c r="BQ12" s="52"/>
      <c r="BR12" s="68"/>
      <c r="BS12" s="68" t="s">
        <v>248</v>
      </c>
      <c r="BT12" s="53" t="s">
        <v>144</v>
      </c>
      <c r="BU12" s="73" t="s">
        <v>249</v>
      </c>
      <c r="BV12" s="76" t="s">
        <v>250</v>
      </c>
      <c r="BW12" s="74" t="s">
        <v>218</v>
      </c>
    </row>
    <row r="13" spans="1:75" s="48" customFormat="1" ht="45" customHeight="1" x14ac:dyDescent="0.15">
      <c r="A13" s="95" t="s">
        <v>161</v>
      </c>
      <c r="B13" s="101" t="s">
        <v>321</v>
      </c>
      <c r="C13" s="104" t="s">
        <v>284</v>
      </c>
      <c r="D13" s="103" t="s">
        <v>162</v>
      </c>
      <c r="E13" s="102" t="s">
        <v>322</v>
      </c>
      <c r="F13" s="95"/>
      <c r="G13" s="119"/>
      <c r="H13" s="95" t="s">
        <v>133</v>
      </c>
      <c r="I13" s="119">
        <v>21010</v>
      </c>
      <c r="J13" s="95"/>
      <c r="K13" s="119"/>
      <c r="L13" s="95" t="s">
        <v>133</v>
      </c>
      <c r="M13" s="119">
        <v>12133</v>
      </c>
      <c r="N13" s="95"/>
      <c r="O13" s="119"/>
      <c r="P13" s="95" t="s">
        <v>133</v>
      </c>
      <c r="Q13" s="122">
        <v>10208</v>
      </c>
      <c r="R13" s="122">
        <v>6743</v>
      </c>
      <c r="S13" s="119"/>
      <c r="T13" s="119"/>
      <c r="U13" s="95" t="s">
        <v>133</v>
      </c>
      <c r="V13" s="119">
        <v>10868</v>
      </c>
      <c r="W13" s="125">
        <v>12628</v>
      </c>
      <c r="X13" s="119"/>
      <c r="Y13" s="119"/>
      <c r="Z13" s="119" t="s">
        <v>142</v>
      </c>
      <c r="AA13" s="125">
        <v>12628</v>
      </c>
      <c r="AB13" s="119">
        <v>7986</v>
      </c>
      <c r="AC13" s="119"/>
      <c r="AD13" s="119"/>
      <c r="AE13" s="119" t="s">
        <v>142</v>
      </c>
      <c r="AF13" s="119">
        <v>7986</v>
      </c>
      <c r="AG13" s="119">
        <v>7986</v>
      </c>
      <c r="AH13" s="119"/>
      <c r="AI13" s="119"/>
      <c r="AJ13" s="119" t="s">
        <v>142</v>
      </c>
      <c r="AK13" s="119">
        <v>7986</v>
      </c>
      <c r="AL13" s="95" t="s">
        <v>149</v>
      </c>
      <c r="AM13" s="119">
        <v>8448</v>
      </c>
      <c r="AN13" s="95" t="s">
        <v>150</v>
      </c>
      <c r="AO13" s="119">
        <v>7623</v>
      </c>
      <c r="AP13" s="119">
        <v>12023</v>
      </c>
      <c r="AQ13" s="119">
        <v>10308</v>
      </c>
      <c r="AR13" s="119"/>
      <c r="AS13" s="119">
        <v>12793</v>
      </c>
      <c r="AT13" s="118">
        <v>12793</v>
      </c>
      <c r="AU13" s="119"/>
      <c r="AV13" s="119"/>
      <c r="AW13" s="119">
        <v>28248</v>
      </c>
      <c r="AX13" s="119">
        <v>9823</v>
      </c>
      <c r="AY13" s="119">
        <v>7269</v>
      </c>
      <c r="AZ13" s="119">
        <v>15268</v>
      </c>
      <c r="BA13" s="119">
        <v>10241</v>
      </c>
      <c r="BB13" s="129">
        <v>30338</v>
      </c>
      <c r="BC13" s="58"/>
      <c r="BD13" s="58"/>
      <c r="BE13" s="58"/>
      <c r="BF13" s="58"/>
      <c r="BG13" s="58"/>
      <c r="BH13" s="58"/>
      <c r="BI13" s="58"/>
      <c r="BJ13" s="59"/>
      <c r="BK13" s="59"/>
      <c r="BL13" s="59"/>
      <c r="BM13" s="56"/>
      <c r="BN13" s="52"/>
      <c r="BO13" s="54"/>
      <c r="BP13" s="52" t="s">
        <v>23</v>
      </c>
      <c r="BQ13" s="52"/>
      <c r="BR13" s="77"/>
      <c r="BS13" s="68" t="s">
        <v>251</v>
      </c>
      <c r="BT13" s="53"/>
      <c r="BU13" s="66" t="s">
        <v>252</v>
      </c>
      <c r="BV13" s="69" t="s">
        <v>253</v>
      </c>
      <c r="BW13" s="67" t="s">
        <v>164</v>
      </c>
    </row>
    <row r="14" spans="1:75" s="48" customFormat="1" ht="30" customHeight="1" x14ac:dyDescent="0.15">
      <c r="A14" s="95" t="s">
        <v>165</v>
      </c>
      <c r="B14" s="95" t="s">
        <v>166</v>
      </c>
      <c r="C14" s="109" t="s">
        <v>285</v>
      </c>
      <c r="D14" s="95" t="s">
        <v>167</v>
      </c>
      <c r="E14" s="109" t="s">
        <v>286</v>
      </c>
      <c r="F14" s="95"/>
      <c r="G14" s="120"/>
      <c r="H14" s="95" t="s">
        <v>133</v>
      </c>
      <c r="I14" s="137">
        <v>20790</v>
      </c>
      <c r="J14" s="95"/>
      <c r="K14" s="120"/>
      <c r="L14" s="95" t="s">
        <v>133</v>
      </c>
      <c r="M14" s="119">
        <v>11891</v>
      </c>
      <c r="N14" s="95"/>
      <c r="O14" s="119"/>
      <c r="P14" s="95" t="s">
        <v>133</v>
      </c>
      <c r="Q14" s="142">
        <v>9988</v>
      </c>
      <c r="R14" s="142">
        <v>6523</v>
      </c>
      <c r="S14" s="119"/>
      <c r="T14" s="119"/>
      <c r="U14" s="95" t="s">
        <v>133</v>
      </c>
      <c r="V14" s="137">
        <v>10648</v>
      </c>
      <c r="W14" s="137">
        <v>11363</v>
      </c>
      <c r="X14" s="119"/>
      <c r="Y14" s="119"/>
      <c r="Z14" s="119" t="s">
        <v>142</v>
      </c>
      <c r="AA14" s="137">
        <v>11363</v>
      </c>
      <c r="AB14" s="137">
        <v>7766</v>
      </c>
      <c r="AC14" s="119"/>
      <c r="AD14" s="119"/>
      <c r="AE14" s="119" t="s">
        <v>142</v>
      </c>
      <c r="AF14" s="137">
        <v>7766</v>
      </c>
      <c r="AG14" s="137">
        <v>7766</v>
      </c>
      <c r="AH14" s="119"/>
      <c r="AI14" s="119"/>
      <c r="AJ14" s="119" t="s">
        <v>142</v>
      </c>
      <c r="AK14" s="137">
        <v>7766</v>
      </c>
      <c r="AL14" s="119" t="s">
        <v>156</v>
      </c>
      <c r="AM14" s="137">
        <v>8228</v>
      </c>
      <c r="AN14" s="95" t="s">
        <v>4</v>
      </c>
      <c r="AO14" s="137">
        <v>7403</v>
      </c>
      <c r="AP14" s="137">
        <v>11803</v>
      </c>
      <c r="AQ14" s="137">
        <v>9593</v>
      </c>
      <c r="AR14" s="119"/>
      <c r="AS14" s="137">
        <v>12573</v>
      </c>
      <c r="AT14" s="138">
        <v>12914</v>
      </c>
      <c r="AU14" s="119"/>
      <c r="AV14" s="119"/>
      <c r="AW14" s="137">
        <v>28490</v>
      </c>
      <c r="AX14" s="137">
        <v>9603</v>
      </c>
      <c r="AY14" s="137">
        <v>7091</v>
      </c>
      <c r="AZ14" s="123">
        <v>15048</v>
      </c>
      <c r="BA14" s="123">
        <v>10021</v>
      </c>
      <c r="BB14" s="128">
        <v>30118</v>
      </c>
      <c r="BC14" s="58"/>
      <c r="BD14" s="58"/>
      <c r="BE14" s="58"/>
      <c r="BF14" s="58"/>
      <c r="BG14" s="58"/>
      <c r="BH14" s="58"/>
      <c r="BI14" s="58"/>
      <c r="BJ14" s="59"/>
      <c r="BK14" s="59"/>
      <c r="BL14" s="59"/>
      <c r="BM14" s="56"/>
      <c r="BN14" s="52"/>
      <c r="BO14" s="54"/>
      <c r="BP14" s="52" t="s">
        <v>23</v>
      </c>
      <c r="BQ14" s="52"/>
      <c r="BR14" s="27"/>
      <c r="BS14" s="68"/>
      <c r="BT14" s="53"/>
      <c r="BU14" s="79" t="s">
        <v>169</v>
      </c>
      <c r="BV14" s="80" t="s">
        <v>254</v>
      </c>
      <c r="BW14" s="78" t="s">
        <v>95</v>
      </c>
    </row>
    <row r="15" spans="1:75" s="48" customFormat="1" ht="44.25" customHeight="1" x14ac:dyDescent="0.15">
      <c r="A15" s="95" t="s">
        <v>170</v>
      </c>
      <c r="B15" s="107" t="s">
        <v>171</v>
      </c>
      <c r="C15" s="106" t="s">
        <v>172</v>
      </c>
      <c r="D15" s="103" t="s">
        <v>173</v>
      </c>
      <c r="E15" s="106" t="s">
        <v>175</v>
      </c>
      <c r="F15" s="95"/>
      <c r="G15" s="119"/>
      <c r="H15" s="95" t="s">
        <v>133</v>
      </c>
      <c r="I15" s="119">
        <v>20174</v>
      </c>
      <c r="J15" s="95"/>
      <c r="K15" s="119"/>
      <c r="L15" s="95" t="s">
        <v>133</v>
      </c>
      <c r="M15" s="119">
        <v>11336</v>
      </c>
      <c r="N15" s="95"/>
      <c r="O15" s="119"/>
      <c r="P15" s="95" t="s">
        <v>133</v>
      </c>
      <c r="Q15" s="122">
        <v>9077</v>
      </c>
      <c r="R15" s="122">
        <v>6221</v>
      </c>
      <c r="S15" s="119"/>
      <c r="T15" s="119"/>
      <c r="U15" s="95" t="s">
        <v>133</v>
      </c>
      <c r="V15" s="122">
        <v>9664</v>
      </c>
      <c r="W15" s="125">
        <v>12399</v>
      </c>
      <c r="X15" s="95"/>
      <c r="Y15" s="119"/>
      <c r="Z15" s="119" t="s">
        <v>142</v>
      </c>
      <c r="AA15" s="127">
        <v>10562</v>
      </c>
      <c r="AB15" s="125">
        <v>8114</v>
      </c>
      <c r="AC15" s="119"/>
      <c r="AD15" s="119"/>
      <c r="AE15" s="119" t="s">
        <v>142</v>
      </c>
      <c r="AF15" s="125">
        <v>8114</v>
      </c>
      <c r="AG15" s="125">
        <v>8114</v>
      </c>
      <c r="AH15" s="119"/>
      <c r="AI15" s="119"/>
      <c r="AJ15" s="119" t="s">
        <v>142</v>
      </c>
      <c r="AK15" s="125">
        <v>8114</v>
      </c>
      <c r="AL15" s="119"/>
      <c r="AM15" s="119"/>
      <c r="AN15" s="119" t="s">
        <v>133</v>
      </c>
      <c r="AO15" s="119">
        <v>7051</v>
      </c>
      <c r="AP15" s="119">
        <v>12881</v>
      </c>
      <c r="AQ15" s="123">
        <v>8752</v>
      </c>
      <c r="AR15" s="119"/>
      <c r="AS15" s="119">
        <v>11996</v>
      </c>
      <c r="AT15" s="119">
        <v>11996</v>
      </c>
      <c r="AU15" s="119"/>
      <c r="AV15" s="119"/>
      <c r="AW15" s="119">
        <v>28220</v>
      </c>
      <c r="AX15" s="119">
        <v>10681</v>
      </c>
      <c r="AY15" s="119">
        <v>6845</v>
      </c>
      <c r="AZ15" s="119">
        <v>14306</v>
      </c>
      <c r="BA15" s="123">
        <v>8672</v>
      </c>
      <c r="BB15" s="129">
        <v>29766</v>
      </c>
      <c r="BC15" s="58"/>
      <c r="BD15" s="58"/>
      <c r="BE15" s="58"/>
      <c r="BF15" s="58"/>
      <c r="BG15" s="58"/>
      <c r="BH15" s="58"/>
      <c r="BI15" s="58"/>
      <c r="BJ15" s="59"/>
      <c r="BK15" s="59"/>
      <c r="BL15" s="59"/>
      <c r="BM15" s="56"/>
      <c r="BN15" s="52"/>
      <c r="BO15" s="54"/>
      <c r="BP15" s="52" t="s">
        <v>23</v>
      </c>
      <c r="BQ15" s="52"/>
      <c r="BR15" s="68"/>
      <c r="BS15" s="68" t="s">
        <v>287</v>
      </c>
      <c r="BT15" s="53" t="s">
        <v>144</v>
      </c>
      <c r="BU15" s="73" t="s">
        <v>288</v>
      </c>
      <c r="BV15" s="81" t="s">
        <v>289</v>
      </c>
      <c r="BW15" s="74" t="s">
        <v>64</v>
      </c>
    </row>
    <row r="16" spans="1:75" s="48" customFormat="1" ht="46.5" customHeight="1" x14ac:dyDescent="0.15">
      <c r="A16" s="95" t="s">
        <v>346</v>
      </c>
      <c r="B16" s="101" t="s">
        <v>237</v>
      </c>
      <c r="C16" s="104" t="s">
        <v>290</v>
      </c>
      <c r="D16" s="103" t="s">
        <v>28</v>
      </c>
      <c r="E16" s="102" t="s">
        <v>228</v>
      </c>
      <c r="F16" s="95"/>
      <c r="G16" s="120"/>
      <c r="H16" s="95" t="s">
        <v>133</v>
      </c>
      <c r="I16" s="119">
        <v>20152</v>
      </c>
      <c r="J16" s="95"/>
      <c r="K16" s="120"/>
      <c r="L16" s="95" t="s">
        <v>133</v>
      </c>
      <c r="M16" s="119">
        <v>11165</v>
      </c>
      <c r="N16" s="95"/>
      <c r="O16" s="119"/>
      <c r="P16" s="95" t="s">
        <v>133</v>
      </c>
      <c r="Q16" s="122">
        <v>9350</v>
      </c>
      <c r="R16" s="122">
        <v>6270</v>
      </c>
      <c r="S16" s="119"/>
      <c r="T16" s="119"/>
      <c r="U16" s="95" t="s">
        <v>133</v>
      </c>
      <c r="V16" s="119">
        <v>10010</v>
      </c>
      <c r="W16" s="119">
        <v>12540</v>
      </c>
      <c r="X16" s="95" t="s">
        <v>135</v>
      </c>
      <c r="Y16" s="119">
        <v>11110</v>
      </c>
      <c r="Z16" s="95" t="s">
        <v>10</v>
      </c>
      <c r="AA16" s="119">
        <v>10285</v>
      </c>
      <c r="AB16" s="119">
        <v>8943</v>
      </c>
      <c r="AC16" s="95" t="s">
        <v>135</v>
      </c>
      <c r="AD16" s="119">
        <v>8063</v>
      </c>
      <c r="AE16" s="95" t="s">
        <v>10</v>
      </c>
      <c r="AF16" s="119">
        <v>8063</v>
      </c>
      <c r="AG16" s="119">
        <v>8943</v>
      </c>
      <c r="AH16" s="95" t="s">
        <v>135</v>
      </c>
      <c r="AI16" s="119">
        <v>8063</v>
      </c>
      <c r="AJ16" s="95" t="s">
        <v>10</v>
      </c>
      <c r="AK16" s="119">
        <v>8063</v>
      </c>
      <c r="AL16" s="119"/>
      <c r="AM16" s="119"/>
      <c r="AN16" s="119" t="s">
        <v>133</v>
      </c>
      <c r="AO16" s="119">
        <v>7216</v>
      </c>
      <c r="AP16" s="119">
        <v>12980</v>
      </c>
      <c r="AQ16" s="119">
        <v>9451</v>
      </c>
      <c r="AR16" s="119"/>
      <c r="AS16" s="119">
        <v>12276</v>
      </c>
      <c r="AT16" s="118">
        <v>12276</v>
      </c>
      <c r="AU16" s="119"/>
      <c r="AV16" s="119"/>
      <c r="AW16" s="119">
        <v>28572</v>
      </c>
      <c r="AX16" s="119">
        <v>10780</v>
      </c>
      <c r="AY16" s="119">
        <v>6813</v>
      </c>
      <c r="AZ16" s="119">
        <v>16500</v>
      </c>
      <c r="BA16" s="119">
        <v>11473</v>
      </c>
      <c r="BB16" s="129">
        <v>31290</v>
      </c>
      <c r="BC16" s="58"/>
      <c r="BD16" s="58"/>
      <c r="BE16" s="58"/>
      <c r="BF16" s="57"/>
      <c r="BG16" s="58"/>
      <c r="BH16" s="58"/>
      <c r="BI16" s="58"/>
      <c r="BJ16" s="53"/>
      <c r="BK16" s="59"/>
      <c r="BL16" s="59"/>
      <c r="BM16" s="56"/>
      <c r="BN16" s="52"/>
      <c r="BO16" s="54"/>
      <c r="BP16" s="52" t="s">
        <v>23</v>
      </c>
      <c r="BQ16" s="52"/>
      <c r="BR16" s="68"/>
      <c r="BS16" s="68" t="s">
        <v>255</v>
      </c>
      <c r="BT16" s="53" t="s">
        <v>144</v>
      </c>
      <c r="BU16" s="66" t="s">
        <v>256</v>
      </c>
      <c r="BV16" s="72" t="s">
        <v>229</v>
      </c>
      <c r="BW16" s="71" t="s">
        <v>178</v>
      </c>
    </row>
    <row r="17" spans="1:77" s="48" customFormat="1" ht="47.25" customHeight="1" x14ac:dyDescent="0.15">
      <c r="A17" s="95" t="s">
        <v>179</v>
      </c>
      <c r="B17" s="101" t="s">
        <v>323</v>
      </c>
      <c r="C17" s="104" t="s">
        <v>291</v>
      </c>
      <c r="D17" s="103" t="s">
        <v>180</v>
      </c>
      <c r="E17" s="102" t="s">
        <v>324</v>
      </c>
      <c r="F17" s="95"/>
      <c r="G17" s="119"/>
      <c r="H17" s="95" t="s">
        <v>133</v>
      </c>
      <c r="I17" s="119">
        <v>20955</v>
      </c>
      <c r="J17" s="95"/>
      <c r="K17" s="119"/>
      <c r="L17" s="95" t="s">
        <v>133</v>
      </c>
      <c r="M17" s="119">
        <v>11445</v>
      </c>
      <c r="N17" s="95"/>
      <c r="O17" s="119"/>
      <c r="P17" s="95" t="s">
        <v>133</v>
      </c>
      <c r="Q17" s="119">
        <v>5879</v>
      </c>
      <c r="R17" s="119">
        <v>5725</v>
      </c>
      <c r="S17" s="119"/>
      <c r="T17" s="119"/>
      <c r="U17" s="95" t="s">
        <v>133</v>
      </c>
      <c r="V17" s="119">
        <v>10290</v>
      </c>
      <c r="W17" s="126">
        <v>10880</v>
      </c>
      <c r="X17" s="119"/>
      <c r="Y17" s="119"/>
      <c r="Z17" s="119" t="s">
        <v>142</v>
      </c>
      <c r="AA17" s="125">
        <v>10880</v>
      </c>
      <c r="AB17" s="119">
        <v>6848</v>
      </c>
      <c r="AC17" s="119"/>
      <c r="AD17" s="119"/>
      <c r="AE17" s="119" t="s">
        <v>142</v>
      </c>
      <c r="AF17" s="119">
        <v>6848</v>
      </c>
      <c r="AG17" s="119">
        <v>6848</v>
      </c>
      <c r="AH17" s="119"/>
      <c r="AI17" s="119"/>
      <c r="AJ17" s="119" t="s">
        <v>142</v>
      </c>
      <c r="AK17" s="119">
        <v>6848</v>
      </c>
      <c r="AL17" s="119"/>
      <c r="AM17" s="119"/>
      <c r="AN17" s="119" t="s">
        <v>133</v>
      </c>
      <c r="AO17" s="119">
        <v>7859</v>
      </c>
      <c r="AP17" s="119">
        <v>12045</v>
      </c>
      <c r="AQ17" s="119">
        <v>8382</v>
      </c>
      <c r="AR17" s="119"/>
      <c r="AS17" s="123">
        <v>11980</v>
      </c>
      <c r="AT17" s="123">
        <v>11980</v>
      </c>
      <c r="AU17" s="119"/>
      <c r="AV17" s="119"/>
      <c r="AW17" s="119">
        <v>29000</v>
      </c>
      <c r="AX17" s="125">
        <v>9450</v>
      </c>
      <c r="AY17" s="123">
        <v>6924</v>
      </c>
      <c r="AZ17" s="123">
        <v>15176</v>
      </c>
      <c r="BA17" s="123">
        <v>10221</v>
      </c>
      <c r="BB17" s="128">
        <v>30090</v>
      </c>
      <c r="BC17" s="58"/>
      <c r="BD17" s="58"/>
      <c r="BE17" s="58"/>
      <c r="BF17" s="58"/>
      <c r="BG17" s="58"/>
      <c r="BH17" s="58"/>
      <c r="BI17" s="58"/>
      <c r="BJ17" s="59"/>
      <c r="BK17" s="59"/>
      <c r="BL17" s="59"/>
      <c r="BM17" s="56"/>
      <c r="BN17" s="52"/>
      <c r="BO17" s="54"/>
      <c r="BP17" s="52" t="s">
        <v>23</v>
      </c>
      <c r="BQ17" s="52"/>
      <c r="BR17" s="68"/>
      <c r="BS17" s="68" t="s">
        <v>292</v>
      </c>
      <c r="BT17" s="53" t="s">
        <v>144</v>
      </c>
      <c r="BU17" s="66" t="s">
        <v>257</v>
      </c>
      <c r="BV17" s="82" t="s">
        <v>293</v>
      </c>
      <c r="BW17" s="67" t="s">
        <v>294</v>
      </c>
      <c r="BX17" s="49"/>
    </row>
    <row r="18" spans="1:77" s="48" customFormat="1" ht="30" customHeight="1" x14ac:dyDescent="0.15">
      <c r="A18" s="95" t="s">
        <v>106</v>
      </c>
      <c r="B18" s="103" t="s">
        <v>72</v>
      </c>
      <c r="C18" s="104" t="s">
        <v>295</v>
      </c>
      <c r="D18" s="103" t="s">
        <v>183</v>
      </c>
      <c r="E18" s="104" t="s">
        <v>296</v>
      </c>
      <c r="F18" s="95"/>
      <c r="G18" s="119"/>
      <c r="H18" s="95" t="s">
        <v>133</v>
      </c>
      <c r="I18" s="119">
        <v>20438</v>
      </c>
      <c r="J18" s="95"/>
      <c r="K18" s="119"/>
      <c r="L18" s="95" t="s">
        <v>133</v>
      </c>
      <c r="M18" s="119">
        <v>11561</v>
      </c>
      <c r="N18" s="95"/>
      <c r="O18" s="119"/>
      <c r="P18" s="95" t="s">
        <v>133</v>
      </c>
      <c r="Q18" s="117"/>
      <c r="R18" s="123">
        <v>6171</v>
      </c>
      <c r="S18" s="95"/>
      <c r="T18" s="119"/>
      <c r="U18" s="95" t="s">
        <v>133</v>
      </c>
      <c r="V18" s="119">
        <v>10296</v>
      </c>
      <c r="W18" s="116">
        <v>11011</v>
      </c>
      <c r="X18" s="119"/>
      <c r="Y18" s="119"/>
      <c r="Z18" s="119" t="s">
        <v>142</v>
      </c>
      <c r="AA18" s="119">
        <v>11011</v>
      </c>
      <c r="AB18" s="119">
        <v>7414</v>
      </c>
      <c r="AC18" s="119"/>
      <c r="AD18" s="119"/>
      <c r="AE18" s="119" t="s">
        <v>142</v>
      </c>
      <c r="AF18" s="119">
        <v>7414</v>
      </c>
      <c r="AG18" s="119">
        <v>7414</v>
      </c>
      <c r="AH18" s="119"/>
      <c r="AI18" s="119"/>
      <c r="AJ18" s="119" t="s">
        <v>142</v>
      </c>
      <c r="AK18" s="119">
        <v>7414</v>
      </c>
      <c r="AL18" s="95" t="s">
        <v>149</v>
      </c>
      <c r="AM18" s="119">
        <v>7876</v>
      </c>
      <c r="AN18" s="95" t="s">
        <v>150</v>
      </c>
      <c r="AO18" s="119">
        <v>7051</v>
      </c>
      <c r="AP18" s="119">
        <v>11451</v>
      </c>
      <c r="AQ18" s="119">
        <v>9736</v>
      </c>
      <c r="AR18" s="117"/>
      <c r="AS18" s="119">
        <v>12221</v>
      </c>
      <c r="AT18" s="118">
        <v>12562</v>
      </c>
      <c r="AU18" s="119"/>
      <c r="AV18" s="119"/>
      <c r="AW18" s="119">
        <v>28138</v>
      </c>
      <c r="AX18" s="119">
        <v>9251</v>
      </c>
      <c r="AY18" s="119">
        <v>7007</v>
      </c>
      <c r="AZ18" s="119">
        <v>14971</v>
      </c>
      <c r="BA18" s="119">
        <v>9944</v>
      </c>
      <c r="BB18" s="130">
        <v>29766</v>
      </c>
      <c r="BC18" s="58"/>
      <c r="BD18" s="58"/>
      <c r="BE18" s="58"/>
      <c r="BF18" s="58"/>
      <c r="BG18" s="58"/>
      <c r="BH18" s="58"/>
      <c r="BI18" s="58"/>
      <c r="BJ18" s="59"/>
      <c r="BK18" s="59"/>
      <c r="BL18" s="59"/>
      <c r="BM18" s="56"/>
      <c r="BN18" s="52" t="s">
        <v>149</v>
      </c>
      <c r="BO18" s="55">
        <v>4026</v>
      </c>
      <c r="BP18" s="52" t="s">
        <v>184</v>
      </c>
      <c r="BQ18" s="55">
        <v>3201</v>
      </c>
      <c r="BR18" s="68"/>
      <c r="BS18" s="68" t="s">
        <v>297</v>
      </c>
      <c r="BT18" s="53"/>
      <c r="BU18" s="70" t="s">
        <v>214</v>
      </c>
      <c r="BV18" s="72" t="s">
        <v>298</v>
      </c>
      <c r="BW18" s="71" t="s">
        <v>188</v>
      </c>
    </row>
    <row r="19" spans="1:77" s="48" customFormat="1" ht="30" customHeight="1" x14ac:dyDescent="0.15">
      <c r="A19" s="94" t="s">
        <v>325</v>
      </c>
      <c r="B19" s="105" t="s">
        <v>330</v>
      </c>
      <c r="C19" s="104" t="s">
        <v>81</v>
      </c>
      <c r="D19" s="103" t="s">
        <v>155</v>
      </c>
      <c r="E19" s="135" t="s">
        <v>337</v>
      </c>
      <c r="F19" s="95"/>
      <c r="G19" s="119"/>
      <c r="H19" s="95" t="s">
        <v>133</v>
      </c>
      <c r="I19" s="119">
        <v>20174</v>
      </c>
      <c r="J19" s="95"/>
      <c r="K19" s="119"/>
      <c r="L19" s="95" t="s">
        <v>133</v>
      </c>
      <c r="M19" s="119">
        <v>11336</v>
      </c>
      <c r="N19" s="95"/>
      <c r="O19" s="119"/>
      <c r="P19" s="95" t="s">
        <v>133</v>
      </c>
      <c r="Q19" s="136">
        <v>9077</v>
      </c>
      <c r="R19" s="136">
        <v>6221</v>
      </c>
      <c r="S19" s="119"/>
      <c r="T19" s="119"/>
      <c r="U19" s="95" t="s">
        <v>133</v>
      </c>
      <c r="V19" s="122">
        <v>9664</v>
      </c>
      <c r="W19" s="126">
        <v>12399</v>
      </c>
      <c r="X19" s="95"/>
      <c r="Y19" s="119"/>
      <c r="Z19" s="119" t="s">
        <v>142</v>
      </c>
      <c r="AA19" s="125">
        <v>10562</v>
      </c>
      <c r="AB19" s="125">
        <v>8114</v>
      </c>
      <c r="AC19" s="119"/>
      <c r="AD19" s="119"/>
      <c r="AE19" s="119" t="s">
        <v>142</v>
      </c>
      <c r="AF19" s="125">
        <v>8114</v>
      </c>
      <c r="AG19" s="125">
        <v>8114</v>
      </c>
      <c r="AH19" s="119"/>
      <c r="AI19" s="119"/>
      <c r="AJ19" s="119" t="s">
        <v>142</v>
      </c>
      <c r="AK19" s="125">
        <v>8114</v>
      </c>
      <c r="AL19" s="119"/>
      <c r="AM19" s="119"/>
      <c r="AN19" s="119" t="s">
        <v>133</v>
      </c>
      <c r="AO19" s="119">
        <v>7051</v>
      </c>
      <c r="AP19" s="119">
        <v>12881</v>
      </c>
      <c r="AQ19" s="123">
        <v>8752</v>
      </c>
      <c r="AR19" s="119"/>
      <c r="AS19" s="119">
        <v>11996</v>
      </c>
      <c r="AT19" s="118">
        <v>11996</v>
      </c>
      <c r="AU19" s="119"/>
      <c r="AV19" s="119"/>
      <c r="AW19" s="119">
        <v>28220</v>
      </c>
      <c r="AX19" s="119">
        <v>10681</v>
      </c>
      <c r="AY19" s="119">
        <v>6845</v>
      </c>
      <c r="AZ19" s="119">
        <v>14306</v>
      </c>
      <c r="BA19" s="123">
        <v>8672</v>
      </c>
      <c r="BB19" s="129">
        <v>29766</v>
      </c>
      <c r="BC19" s="58"/>
      <c r="BD19" s="58"/>
      <c r="BE19" s="58"/>
      <c r="BF19" s="58"/>
      <c r="BG19" s="58"/>
      <c r="BH19" s="58"/>
      <c r="BI19" s="58"/>
      <c r="BJ19" s="59"/>
      <c r="BK19" s="59"/>
      <c r="BL19" s="59"/>
      <c r="BM19" s="56"/>
      <c r="BN19" s="52"/>
      <c r="BO19" s="54"/>
      <c r="BP19" s="52"/>
      <c r="BQ19" s="52"/>
      <c r="BR19" s="68"/>
      <c r="BS19" s="68" t="s">
        <v>233</v>
      </c>
      <c r="BT19" s="53" t="s">
        <v>144</v>
      </c>
      <c r="BU19" s="70" t="s">
        <v>177</v>
      </c>
      <c r="BV19" s="83" t="s">
        <v>299</v>
      </c>
      <c r="BW19" s="71" t="s">
        <v>226</v>
      </c>
    </row>
    <row r="20" spans="1:77" s="48" customFormat="1" ht="36" customHeight="1" x14ac:dyDescent="0.15">
      <c r="A20" s="94"/>
      <c r="B20" s="105"/>
      <c r="C20" s="104"/>
      <c r="D20" s="103"/>
      <c r="E20" s="104"/>
      <c r="F20" s="95"/>
      <c r="G20" s="119"/>
      <c r="H20" s="95"/>
      <c r="I20" s="119"/>
      <c r="J20" s="95"/>
      <c r="K20" s="119"/>
      <c r="L20" s="95"/>
      <c r="M20" s="119"/>
      <c r="N20" s="95"/>
      <c r="O20" s="119"/>
      <c r="P20" s="95"/>
      <c r="Q20" s="119"/>
      <c r="R20" s="119"/>
      <c r="S20" s="119"/>
      <c r="T20" s="119"/>
      <c r="U20" s="95"/>
      <c r="V20" s="119"/>
      <c r="W20" s="116"/>
      <c r="X20" s="95"/>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8"/>
      <c r="AU20" s="119"/>
      <c r="AV20" s="119"/>
      <c r="AW20" s="119"/>
      <c r="AX20" s="119"/>
      <c r="AY20" s="119"/>
      <c r="AZ20" s="119"/>
      <c r="BA20" s="119"/>
      <c r="BB20" s="121"/>
      <c r="BC20" s="58"/>
      <c r="BD20" s="58"/>
      <c r="BE20" s="58"/>
      <c r="BF20" s="58"/>
      <c r="BG20" s="58"/>
      <c r="BH20" s="58"/>
      <c r="BI20" s="58"/>
      <c r="BJ20" s="59"/>
      <c r="BK20" s="59"/>
      <c r="BL20" s="59"/>
      <c r="BM20" s="56"/>
      <c r="BN20" s="52"/>
      <c r="BO20" s="54"/>
      <c r="BP20" s="52" t="s">
        <v>23</v>
      </c>
      <c r="BQ20" s="52"/>
      <c r="BR20" s="68"/>
      <c r="BS20" s="68" t="s">
        <v>258</v>
      </c>
      <c r="BT20" s="53" t="s">
        <v>144</v>
      </c>
      <c r="BU20" s="70" t="s">
        <v>259</v>
      </c>
      <c r="BV20" s="82" t="s">
        <v>66</v>
      </c>
      <c r="BW20" s="67" t="s">
        <v>300</v>
      </c>
    </row>
    <row r="21" spans="1:77" s="48" customFormat="1" ht="30" customHeight="1" x14ac:dyDescent="0.15">
      <c r="A21" s="95" t="s">
        <v>191</v>
      </c>
      <c r="B21" s="101" t="s">
        <v>301</v>
      </c>
      <c r="C21" s="104" t="s">
        <v>33</v>
      </c>
      <c r="D21" s="103" t="s">
        <v>71</v>
      </c>
      <c r="E21" s="104" t="s">
        <v>302</v>
      </c>
      <c r="F21" s="95"/>
      <c r="G21" s="119"/>
      <c r="H21" s="95" t="s">
        <v>133</v>
      </c>
      <c r="I21" s="119">
        <v>20955</v>
      </c>
      <c r="J21" s="95"/>
      <c r="K21" s="119"/>
      <c r="L21" s="95" t="s">
        <v>133</v>
      </c>
      <c r="M21" s="119">
        <v>11445</v>
      </c>
      <c r="N21" s="95"/>
      <c r="O21" s="119"/>
      <c r="P21" s="95" t="s">
        <v>133</v>
      </c>
      <c r="Q21" s="119">
        <v>5879</v>
      </c>
      <c r="R21" s="119">
        <v>5725</v>
      </c>
      <c r="S21" s="119"/>
      <c r="T21" s="119"/>
      <c r="U21" s="95" t="s">
        <v>133</v>
      </c>
      <c r="V21" s="119">
        <v>10290</v>
      </c>
      <c r="W21" s="126">
        <v>10880</v>
      </c>
      <c r="X21" s="119"/>
      <c r="Y21" s="119"/>
      <c r="Z21" s="119" t="s">
        <v>142</v>
      </c>
      <c r="AA21" s="125">
        <v>10880</v>
      </c>
      <c r="AB21" s="119">
        <v>6848</v>
      </c>
      <c r="AC21" s="119"/>
      <c r="AD21" s="119"/>
      <c r="AE21" s="119" t="s">
        <v>142</v>
      </c>
      <c r="AF21" s="119">
        <v>6848</v>
      </c>
      <c r="AG21" s="119">
        <v>6848</v>
      </c>
      <c r="AH21" s="119"/>
      <c r="AI21" s="119"/>
      <c r="AJ21" s="119" t="s">
        <v>142</v>
      </c>
      <c r="AK21" s="119">
        <v>6848</v>
      </c>
      <c r="AL21" s="119"/>
      <c r="AM21" s="119"/>
      <c r="AN21" s="119" t="s">
        <v>133</v>
      </c>
      <c r="AO21" s="119">
        <v>7859</v>
      </c>
      <c r="AP21" s="119">
        <v>12045</v>
      </c>
      <c r="AQ21" s="119">
        <v>8382</v>
      </c>
      <c r="AR21" s="119"/>
      <c r="AS21" s="125">
        <v>11980</v>
      </c>
      <c r="AT21" s="125">
        <v>11980</v>
      </c>
      <c r="AU21" s="119"/>
      <c r="AV21" s="119"/>
      <c r="AW21" s="119">
        <v>29000</v>
      </c>
      <c r="AX21" s="126">
        <v>9450</v>
      </c>
      <c r="AY21" s="126">
        <v>6924</v>
      </c>
      <c r="AZ21" s="126">
        <v>15176</v>
      </c>
      <c r="BA21" s="126">
        <v>10221</v>
      </c>
      <c r="BB21" s="129">
        <v>30090</v>
      </c>
      <c r="BC21" s="58"/>
      <c r="BD21" s="58"/>
      <c r="BE21" s="58"/>
      <c r="BF21" s="58"/>
      <c r="BG21" s="58"/>
      <c r="BH21" s="58"/>
      <c r="BI21" s="58"/>
      <c r="BJ21" s="59"/>
      <c r="BK21" s="59"/>
      <c r="BL21" s="59"/>
      <c r="BM21" s="56"/>
      <c r="BN21" s="52"/>
      <c r="BO21" s="54"/>
      <c r="BP21" s="52" t="s">
        <v>23</v>
      </c>
      <c r="BQ21" s="52"/>
      <c r="BR21" s="68"/>
      <c r="BS21" s="68"/>
      <c r="BT21" s="53" t="s">
        <v>144</v>
      </c>
      <c r="BU21" s="73" t="s">
        <v>303</v>
      </c>
      <c r="BV21" s="84" t="s">
        <v>260</v>
      </c>
      <c r="BW21" s="74" t="s">
        <v>145</v>
      </c>
      <c r="BX21" s="335"/>
      <c r="BY21" s="336"/>
    </row>
    <row r="22" spans="1:77" s="48" customFormat="1" ht="30" customHeight="1" x14ac:dyDescent="0.15">
      <c r="A22" s="95" t="s">
        <v>187</v>
      </c>
      <c r="B22" s="110" t="s">
        <v>238</v>
      </c>
      <c r="C22" s="106" t="s">
        <v>304</v>
      </c>
      <c r="D22" s="111" t="s">
        <v>192</v>
      </c>
      <c r="E22" s="106" t="s">
        <v>305</v>
      </c>
      <c r="F22" s="95"/>
      <c r="G22" s="120"/>
      <c r="H22" s="95" t="s">
        <v>133</v>
      </c>
      <c r="I22" s="125">
        <v>20790</v>
      </c>
      <c r="J22" s="95"/>
      <c r="K22" s="120"/>
      <c r="L22" s="95" t="s">
        <v>133</v>
      </c>
      <c r="M22" s="119">
        <v>11891</v>
      </c>
      <c r="N22" s="95"/>
      <c r="O22" s="119"/>
      <c r="P22" s="95" t="s">
        <v>133</v>
      </c>
      <c r="Q22" s="125">
        <v>9988</v>
      </c>
      <c r="R22" s="125">
        <v>6523</v>
      </c>
      <c r="S22" s="119"/>
      <c r="T22" s="119"/>
      <c r="U22" s="95" t="s">
        <v>133</v>
      </c>
      <c r="V22" s="125">
        <v>10648</v>
      </c>
      <c r="W22" s="126">
        <v>11363</v>
      </c>
      <c r="X22" s="119"/>
      <c r="Y22" s="119"/>
      <c r="Z22" s="119" t="s">
        <v>142</v>
      </c>
      <c r="AA22" s="125">
        <v>11363</v>
      </c>
      <c r="AB22" s="125">
        <v>7766</v>
      </c>
      <c r="AC22" s="119"/>
      <c r="AD22" s="119"/>
      <c r="AE22" s="119" t="s">
        <v>142</v>
      </c>
      <c r="AF22" s="125">
        <v>7766</v>
      </c>
      <c r="AG22" s="125">
        <v>7766</v>
      </c>
      <c r="AH22" s="119"/>
      <c r="AI22" s="119"/>
      <c r="AJ22" s="119" t="s">
        <v>142</v>
      </c>
      <c r="AK22" s="125">
        <v>7766</v>
      </c>
      <c r="AL22" s="119" t="s">
        <v>156</v>
      </c>
      <c r="AM22" s="126">
        <v>8228</v>
      </c>
      <c r="AN22" s="95" t="s">
        <v>4</v>
      </c>
      <c r="AO22" s="126">
        <v>7403</v>
      </c>
      <c r="AP22" s="126">
        <v>11803</v>
      </c>
      <c r="AQ22" s="123">
        <v>9593</v>
      </c>
      <c r="AR22" s="115"/>
      <c r="AS22" s="126">
        <v>12573</v>
      </c>
      <c r="AT22" s="126">
        <v>12914</v>
      </c>
      <c r="AU22" s="119"/>
      <c r="AV22" s="119"/>
      <c r="AW22" s="125">
        <v>28490</v>
      </c>
      <c r="AX22" s="126">
        <v>9603</v>
      </c>
      <c r="AY22" s="126">
        <v>7091</v>
      </c>
      <c r="AZ22" s="126">
        <v>15048</v>
      </c>
      <c r="BA22" s="126">
        <v>10021</v>
      </c>
      <c r="BB22" s="131">
        <v>30118</v>
      </c>
      <c r="BC22" s="58"/>
      <c r="BD22" s="58"/>
      <c r="BE22" s="58"/>
      <c r="BF22" s="58"/>
      <c r="BG22" s="58"/>
      <c r="BH22" s="58"/>
      <c r="BI22" s="58"/>
      <c r="BJ22" s="59"/>
      <c r="BK22" s="59"/>
      <c r="BL22" s="59"/>
      <c r="BM22" s="56"/>
      <c r="BN22" s="55"/>
      <c r="BO22" s="54"/>
      <c r="BP22" s="52" t="s">
        <v>23</v>
      </c>
      <c r="BQ22" s="55"/>
      <c r="BR22" s="27"/>
      <c r="BS22" s="68"/>
      <c r="BT22" s="53" t="s">
        <v>144</v>
      </c>
      <c r="BU22" s="70" t="s">
        <v>215</v>
      </c>
      <c r="BV22" s="72" t="s">
        <v>261</v>
      </c>
      <c r="BW22" s="71" t="s">
        <v>193</v>
      </c>
    </row>
    <row r="23" spans="1:77" s="48" customFormat="1" ht="13.5" x14ac:dyDescent="0.15">
      <c r="A23" s="95" t="s">
        <v>117</v>
      </c>
      <c r="B23" s="103" t="s">
        <v>94</v>
      </c>
      <c r="C23" s="104" t="s">
        <v>306</v>
      </c>
      <c r="D23" s="103" t="s">
        <v>194</v>
      </c>
      <c r="E23" s="104" t="s">
        <v>307</v>
      </c>
      <c r="F23" s="95"/>
      <c r="G23" s="119"/>
      <c r="H23" s="95" t="s">
        <v>133</v>
      </c>
      <c r="I23" s="119">
        <v>20438</v>
      </c>
      <c r="J23" s="95"/>
      <c r="K23" s="119"/>
      <c r="L23" s="95" t="s">
        <v>133</v>
      </c>
      <c r="M23" s="119">
        <v>11561</v>
      </c>
      <c r="N23" s="95"/>
      <c r="O23" s="119"/>
      <c r="P23" s="95" t="s">
        <v>332</v>
      </c>
      <c r="Q23" s="122"/>
      <c r="R23" s="124">
        <v>6171</v>
      </c>
      <c r="S23" s="95"/>
      <c r="T23" s="119"/>
      <c r="U23" s="95" t="s">
        <v>133</v>
      </c>
      <c r="V23" s="119">
        <v>10296</v>
      </c>
      <c r="W23" s="119">
        <v>11011</v>
      </c>
      <c r="X23" s="119"/>
      <c r="Y23" s="119"/>
      <c r="Z23" s="119" t="s">
        <v>142</v>
      </c>
      <c r="AA23" s="119">
        <v>11011</v>
      </c>
      <c r="AB23" s="119">
        <v>7414</v>
      </c>
      <c r="AC23" s="119"/>
      <c r="AD23" s="119"/>
      <c r="AE23" s="119" t="s">
        <v>142</v>
      </c>
      <c r="AF23" s="119">
        <v>7414</v>
      </c>
      <c r="AG23" s="119">
        <v>7414</v>
      </c>
      <c r="AH23" s="119"/>
      <c r="AI23" s="119"/>
      <c r="AJ23" s="119" t="s">
        <v>142</v>
      </c>
      <c r="AK23" s="119">
        <v>7414</v>
      </c>
      <c r="AL23" s="95" t="s">
        <v>149</v>
      </c>
      <c r="AM23" s="119">
        <v>7876</v>
      </c>
      <c r="AN23" s="95" t="s">
        <v>150</v>
      </c>
      <c r="AO23" s="119">
        <v>7051</v>
      </c>
      <c r="AP23" s="119">
        <v>11451</v>
      </c>
      <c r="AQ23" s="119">
        <v>9736</v>
      </c>
      <c r="AR23" s="119"/>
      <c r="AS23" s="119">
        <v>12221</v>
      </c>
      <c r="AT23" s="118">
        <v>12562</v>
      </c>
      <c r="AU23" s="119"/>
      <c r="AV23" s="119"/>
      <c r="AW23" s="119">
        <v>28138</v>
      </c>
      <c r="AX23" s="119">
        <v>9251</v>
      </c>
      <c r="AY23" s="119">
        <v>7007</v>
      </c>
      <c r="AZ23" s="119">
        <v>14971</v>
      </c>
      <c r="BA23" s="119">
        <v>9944</v>
      </c>
      <c r="BB23" s="131">
        <v>29766</v>
      </c>
      <c r="BC23" s="58"/>
      <c r="BD23" s="58"/>
      <c r="BE23" s="58"/>
      <c r="BF23" s="58"/>
      <c r="BG23" s="58"/>
      <c r="BH23" s="58"/>
      <c r="BI23" s="58"/>
      <c r="BJ23" s="59"/>
      <c r="BK23" s="59"/>
      <c r="BL23" s="59"/>
      <c r="BM23" s="56"/>
      <c r="BN23" s="52" t="s">
        <v>149</v>
      </c>
      <c r="BO23" s="55">
        <v>4026</v>
      </c>
      <c r="BP23" s="52" t="s">
        <v>184</v>
      </c>
      <c r="BQ23" s="55">
        <v>3201</v>
      </c>
      <c r="BR23" s="68"/>
      <c r="BS23" s="68"/>
      <c r="BT23" s="53" t="s">
        <v>144</v>
      </c>
      <c r="BU23" s="70" t="s">
        <v>262</v>
      </c>
      <c r="BV23" s="72" t="s">
        <v>174</v>
      </c>
      <c r="BW23" s="71" t="s">
        <v>227</v>
      </c>
    </row>
    <row r="24" spans="1:77" s="48" customFormat="1" ht="30" customHeight="1" x14ac:dyDescent="0.15">
      <c r="A24" s="95" t="s">
        <v>86</v>
      </c>
      <c r="B24" s="103" t="s">
        <v>185</v>
      </c>
      <c r="C24" s="104" t="s">
        <v>308</v>
      </c>
      <c r="D24" s="103" t="s">
        <v>20</v>
      </c>
      <c r="E24" s="104" t="s">
        <v>309</v>
      </c>
      <c r="F24" s="95"/>
      <c r="G24" s="114"/>
      <c r="H24" s="95" t="s">
        <v>133</v>
      </c>
      <c r="I24" s="119">
        <v>20220</v>
      </c>
      <c r="J24" s="95"/>
      <c r="K24" s="119"/>
      <c r="L24" s="95" t="s">
        <v>133</v>
      </c>
      <c r="M24" s="119">
        <v>11310</v>
      </c>
      <c r="N24" s="95"/>
      <c r="O24" s="119"/>
      <c r="P24" s="95" t="s">
        <v>133</v>
      </c>
      <c r="Q24" s="119"/>
      <c r="R24" s="124">
        <v>6105</v>
      </c>
      <c r="S24" s="119"/>
      <c r="T24" s="119"/>
      <c r="U24" s="95" t="s">
        <v>133</v>
      </c>
      <c r="V24" s="119">
        <v>10155</v>
      </c>
      <c r="W24" s="126">
        <v>10815</v>
      </c>
      <c r="X24" s="119"/>
      <c r="Y24" s="119"/>
      <c r="Z24" s="119" t="s">
        <v>142</v>
      </c>
      <c r="AA24" s="125">
        <v>10815</v>
      </c>
      <c r="AB24" s="119">
        <v>7273</v>
      </c>
      <c r="AC24" s="119"/>
      <c r="AD24" s="119"/>
      <c r="AE24" s="119" t="s">
        <v>142</v>
      </c>
      <c r="AF24" s="119">
        <v>7273</v>
      </c>
      <c r="AG24" s="119">
        <v>7273</v>
      </c>
      <c r="AH24" s="119"/>
      <c r="AI24" s="119"/>
      <c r="AJ24" s="119" t="s">
        <v>142</v>
      </c>
      <c r="AK24" s="119">
        <v>7273</v>
      </c>
      <c r="AL24" s="119"/>
      <c r="AM24" s="119"/>
      <c r="AN24" s="119" t="s">
        <v>133</v>
      </c>
      <c r="AO24" s="119">
        <v>7735</v>
      </c>
      <c r="AP24" s="119">
        <v>11310</v>
      </c>
      <c r="AQ24" s="119">
        <v>9595</v>
      </c>
      <c r="AR24" s="119"/>
      <c r="AS24" s="123">
        <v>12080</v>
      </c>
      <c r="AT24" s="123">
        <v>12421</v>
      </c>
      <c r="AU24" s="119"/>
      <c r="AV24" s="119"/>
      <c r="AW24" s="119">
        <v>28072</v>
      </c>
      <c r="AX24" s="119">
        <v>9110</v>
      </c>
      <c r="AY24" s="119">
        <v>6826</v>
      </c>
      <c r="AZ24" s="119">
        <v>14830</v>
      </c>
      <c r="BA24" s="119">
        <v>9803</v>
      </c>
      <c r="BB24" s="131">
        <v>29700</v>
      </c>
      <c r="BC24" s="58"/>
      <c r="BD24" s="58"/>
      <c r="BE24" s="58"/>
      <c r="BF24" s="58"/>
      <c r="BG24" s="58"/>
      <c r="BH24" s="58"/>
      <c r="BI24" s="58"/>
      <c r="BJ24" s="85"/>
      <c r="BK24" s="85"/>
      <c r="BL24" s="85"/>
      <c r="BM24" s="86"/>
      <c r="BN24" s="52"/>
      <c r="BO24" s="54"/>
      <c r="BP24" s="52" t="s">
        <v>23</v>
      </c>
      <c r="BQ24" s="52"/>
      <c r="BR24" s="68"/>
      <c r="BS24" s="68" t="s">
        <v>310</v>
      </c>
      <c r="BT24" s="53" t="s">
        <v>144</v>
      </c>
      <c r="BU24" s="66" t="s">
        <v>311</v>
      </c>
      <c r="BV24" s="72" t="s">
        <v>263</v>
      </c>
      <c r="BW24" s="71" t="s">
        <v>176</v>
      </c>
    </row>
    <row r="25" spans="1:77" s="48" customFormat="1" ht="30" customHeight="1" x14ac:dyDescent="0.15">
      <c r="A25" s="95" t="s">
        <v>195</v>
      </c>
      <c r="B25" s="101" t="s">
        <v>326</v>
      </c>
      <c r="C25" s="102" t="s">
        <v>327</v>
      </c>
      <c r="D25" s="101" t="s">
        <v>318</v>
      </c>
      <c r="E25" s="102" t="s">
        <v>328</v>
      </c>
      <c r="F25" s="95"/>
      <c r="G25" s="120"/>
      <c r="H25" s="95" t="s">
        <v>133</v>
      </c>
      <c r="I25" s="119">
        <v>20220</v>
      </c>
      <c r="J25" s="95"/>
      <c r="K25" s="120"/>
      <c r="L25" s="95" t="s">
        <v>133</v>
      </c>
      <c r="M25" s="119">
        <v>11310</v>
      </c>
      <c r="N25" s="95"/>
      <c r="O25" s="119"/>
      <c r="P25" s="95" t="s">
        <v>133</v>
      </c>
      <c r="Q25" s="119"/>
      <c r="R25" s="124">
        <v>6105</v>
      </c>
      <c r="S25" s="119"/>
      <c r="T25" s="119"/>
      <c r="U25" s="95" t="s">
        <v>133</v>
      </c>
      <c r="V25" s="119">
        <v>10155</v>
      </c>
      <c r="W25" s="126">
        <v>10815</v>
      </c>
      <c r="X25" s="119"/>
      <c r="Y25" s="119"/>
      <c r="Z25" s="119" t="s">
        <v>182</v>
      </c>
      <c r="AA25" s="125">
        <v>10815</v>
      </c>
      <c r="AB25" s="119">
        <v>7273</v>
      </c>
      <c r="AC25" s="119"/>
      <c r="AD25" s="119"/>
      <c r="AE25" s="119" t="s">
        <v>142</v>
      </c>
      <c r="AF25" s="119">
        <v>7273</v>
      </c>
      <c r="AG25" s="119">
        <v>7273</v>
      </c>
      <c r="AH25" s="119"/>
      <c r="AI25" s="119"/>
      <c r="AJ25" s="119" t="s">
        <v>142</v>
      </c>
      <c r="AK25" s="119">
        <v>7273</v>
      </c>
      <c r="AL25" s="119"/>
      <c r="AM25" s="119"/>
      <c r="AN25" s="119" t="s">
        <v>133</v>
      </c>
      <c r="AO25" s="119">
        <v>7735</v>
      </c>
      <c r="AP25" s="119">
        <v>11310</v>
      </c>
      <c r="AQ25" s="119">
        <v>9595</v>
      </c>
      <c r="AR25" s="119"/>
      <c r="AS25" s="119">
        <v>12080</v>
      </c>
      <c r="AT25" s="123">
        <v>12421</v>
      </c>
      <c r="AU25" s="119"/>
      <c r="AV25" s="119"/>
      <c r="AW25" s="119">
        <v>28072</v>
      </c>
      <c r="AX25" s="119">
        <v>9110</v>
      </c>
      <c r="AY25" s="119">
        <v>6826</v>
      </c>
      <c r="AZ25" s="119">
        <v>14830</v>
      </c>
      <c r="BA25" s="119">
        <v>9803</v>
      </c>
      <c r="BB25" s="131">
        <v>29700</v>
      </c>
      <c r="BC25" s="58"/>
      <c r="BD25" s="58"/>
      <c r="BE25" s="58"/>
      <c r="BF25" s="58"/>
      <c r="BG25" s="58"/>
      <c r="BH25" s="58"/>
      <c r="BI25" s="58"/>
      <c r="BJ25" s="59"/>
      <c r="BK25" s="59"/>
      <c r="BL25" s="59"/>
      <c r="BM25" s="56"/>
      <c r="BN25" s="52"/>
      <c r="BO25" s="54"/>
      <c r="BP25" s="52" t="s">
        <v>23</v>
      </c>
      <c r="BQ25" s="52"/>
      <c r="BR25" s="68"/>
      <c r="BS25" s="68" t="s">
        <v>341</v>
      </c>
      <c r="BT25" s="53"/>
      <c r="BU25" s="66" t="s">
        <v>264</v>
      </c>
      <c r="BV25" s="69" t="s">
        <v>265</v>
      </c>
      <c r="BW25" s="67" t="s">
        <v>266</v>
      </c>
    </row>
    <row r="26" spans="1:77" s="48" customFormat="1" ht="30" customHeight="1" x14ac:dyDescent="0.15">
      <c r="A26" s="95" t="s">
        <v>126</v>
      </c>
      <c r="B26" s="103" t="s">
        <v>197</v>
      </c>
      <c r="C26" s="104" t="s">
        <v>87</v>
      </c>
      <c r="D26" s="103" t="s">
        <v>61</v>
      </c>
      <c r="E26" s="104" t="s">
        <v>47</v>
      </c>
      <c r="F26" s="95"/>
      <c r="G26" s="120"/>
      <c r="H26" s="95" t="s">
        <v>133</v>
      </c>
      <c r="I26" s="119">
        <v>20220</v>
      </c>
      <c r="J26" s="95"/>
      <c r="K26" s="120"/>
      <c r="L26" s="95" t="s">
        <v>133</v>
      </c>
      <c r="M26" s="119">
        <v>11310</v>
      </c>
      <c r="N26" s="95"/>
      <c r="O26" s="119"/>
      <c r="P26" s="95" t="s">
        <v>133</v>
      </c>
      <c r="Q26" s="119"/>
      <c r="R26" s="124">
        <v>6105</v>
      </c>
      <c r="S26" s="119"/>
      <c r="T26" s="119"/>
      <c r="U26" s="95" t="s">
        <v>133</v>
      </c>
      <c r="V26" s="119">
        <v>10155</v>
      </c>
      <c r="W26" s="126">
        <v>10815</v>
      </c>
      <c r="X26" s="119"/>
      <c r="Y26" s="119"/>
      <c r="Z26" s="119" t="s">
        <v>142</v>
      </c>
      <c r="AA26" s="125">
        <v>10815</v>
      </c>
      <c r="AB26" s="119">
        <v>7273</v>
      </c>
      <c r="AC26" s="119"/>
      <c r="AD26" s="119"/>
      <c r="AE26" s="119" t="s">
        <v>142</v>
      </c>
      <c r="AF26" s="119">
        <v>7273</v>
      </c>
      <c r="AG26" s="119">
        <v>7273</v>
      </c>
      <c r="AH26" s="119"/>
      <c r="AI26" s="119"/>
      <c r="AJ26" s="119" t="s">
        <v>142</v>
      </c>
      <c r="AK26" s="119">
        <v>7273</v>
      </c>
      <c r="AL26" s="119"/>
      <c r="AM26" s="119"/>
      <c r="AN26" s="119" t="s">
        <v>133</v>
      </c>
      <c r="AO26" s="119">
        <v>7735</v>
      </c>
      <c r="AP26" s="119">
        <v>11310</v>
      </c>
      <c r="AQ26" s="119">
        <v>9595</v>
      </c>
      <c r="AR26" s="119"/>
      <c r="AS26" s="119">
        <v>12080</v>
      </c>
      <c r="AT26" s="123">
        <v>12421</v>
      </c>
      <c r="AU26" s="119"/>
      <c r="AV26" s="119"/>
      <c r="AW26" s="119">
        <v>28072</v>
      </c>
      <c r="AX26" s="119">
        <v>9110</v>
      </c>
      <c r="AY26" s="119">
        <v>6826</v>
      </c>
      <c r="AZ26" s="119">
        <v>14830</v>
      </c>
      <c r="BA26" s="119">
        <v>9803</v>
      </c>
      <c r="BB26" s="131">
        <v>29700</v>
      </c>
      <c r="BC26" s="58"/>
      <c r="BD26" s="58"/>
      <c r="BE26" s="58"/>
      <c r="BF26" s="58"/>
      <c r="BG26" s="58"/>
      <c r="BH26" s="58"/>
      <c r="BI26" s="58"/>
      <c r="BJ26" s="59"/>
      <c r="BK26" s="59"/>
      <c r="BL26" s="59"/>
      <c r="BM26" s="56"/>
      <c r="BN26" s="52"/>
      <c r="BO26" s="54"/>
      <c r="BP26" s="52" t="s">
        <v>23</v>
      </c>
      <c r="BQ26" s="52"/>
      <c r="BR26" s="68"/>
      <c r="BS26" s="68"/>
      <c r="BT26" s="53" t="s">
        <v>144</v>
      </c>
      <c r="BU26" s="70" t="s">
        <v>267</v>
      </c>
      <c r="BV26" s="69" t="s">
        <v>312</v>
      </c>
      <c r="BW26" s="71" t="s">
        <v>151</v>
      </c>
    </row>
    <row r="27" spans="1:77" s="48" customFormat="1" ht="30" customHeight="1" x14ac:dyDescent="0.15">
      <c r="A27" s="95" t="s">
        <v>12</v>
      </c>
      <c r="B27" s="103" t="s">
        <v>342</v>
      </c>
      <c r="C27" s="104" t="s">
        <v>163</v>
      </c>
      <c r="D27" s="103" t="s">
        <v>154</v>
      </c>
      <c r="E27" s="104" t="s">
        <v>199</v>
      </c>
      <c r="F27" s="95"/>
      <c r="G27" s="120"/>
      <c r="H27" s="95" t="s">
        <v>133</v>
      </c>
      <c r="I27" s="119">
        <v>20152</v>
      </c>
      <c r="J27" s="95"/>
      <c r="K27" s="120"/>
      <c r="L27" s="95" t="s">
        <v>133</v>
      </c>
      <c r="M27" s="119">
        <v>11165</v>
      </c>
      <c r="N27" s="95"/>
      <c r="O27" s="119"/>
      <c r="P27" s="95" t="s">
        <v>133</v>
      </c>
      <c r="Q27" s="119"/>
      <c r="R27" s="124">
        <v>6270</v>
      </c>
      <c r="S27" s="119"/>
      <c r="T27" s="119"/>
      <c r="U27" s="95" t="s">
        <v>133</v>
      </c>
      <c r="V27" s="119">
        <v>10010</v>
      </c>
      <c r="W27" s="119">
        <v>12540</v>
      </c>
      <c r="X27" s="95" t="s">
        <v>135</v>
      </c>
      <c r="Y27" s="119">
        <v>11110</v>
      </c>
      <c r="Z27" s="95" t="s">
        <v>10</v>
      </c>
      <c r="AA27" s="119">
        <v>10285</v>
      </c>
      <c r="AB27" s="119">
        <v>8943</v>
      </c>
      <c r="AC27" s="95" t="s">
        <v>135</v>
      </c>
      <c r="AD27" s="119">
        <v>8063</v>
      </c>
      <c r="AE27" s="95" t="s">
        <v>10</v>
      </c>
      <c r="AF27" s="119">
        <v>8063</v>
      </c>
      <c r="AG27" s="119">
        <v>8943</v>
      </c>
      <c r="AH27" s="95" t="s">
        <v>135</v>
      </c>
      <c r="AI27" s="119">
        <v>8063</v>
      </c>
      <c r="AJ27" s="95" t="s">
        <v>10</v>
      </c>
      <c r="AK27" s="119">
        <v>8063</v>
      </c>
      <c r="AL27" s="119"/>
      <c r="AM27" s="119"/>
      <c r="AN27" s="119" t="s">
        <v>133</v>
      </c>
      <c r="AO27" s="119">
        <v>7216</v>
      </c>
      <c r="AP27" s="119">
        <v>12980</v>
      </c>
      <c r="AQ27" s="119">
        <v>9451</v>
      </c>
      <c r="AR27" s="119"/>
      <c r="AS27" s="119">
        <v>12276</v>
      </c>
      <c r="AT27" s="118">
        <v>12276</v>
      </c>
      <c r="AU27" s="119"/>
      <c r="AV27" s="119"/>
      <c r="AW27" s="119">
        <v>28572</v>
      </c>
      <c r="AX27" s="119">
        <v>10780</v>
      </c>
      <c r="AY27" s="119">
        <v>6813</v>
      </c>
      <c r="AZ27" s="119">
        <v>16500</v>
      </c>
      <c r="BA27" s="119">
        <v>11473</v>
      </c>
      <c r="BB27" s="131">
        <v>31290</v>
      </c>
      <c r="BC27" s="58"/>
      <c r="BD27" s="58"/>
      <c r="BE27" s="58"/>
      <c r="BF27" s="58"/>
      <c r="BG27" s="58"/>
      <c r="BH27" s="58"/>
      <c r="BI27" s="58"/>
      <c r="BJ27" s="59"/>
      <c r="BK27" s="59"/>
      <c r="BL27" s="59"/>
      <c r="BM27" s="56"/>
      <c r="BN27" s="52"/>
      <c r="BO27" s="54"/>
      <c r="BP27" s="52" t="s">
        <v>23</v>
      </c>
      <c r="BQ27" s="52"/>
      <c r="BR27" s="68"/>
      <c r="BS27" s="68"/>
      <c r="BT27" s="53"/>
      <c r="BU27" s="75" t="s">
        <v>268</v>
      </c>
      <c r="BV27" s="87" t="s">
        <v>269</v>
      </c>
      <c r="BW27" s="74" t="s">
        <v>200</v>
      </c>
    </row>
    <row r="28" spans="1:77" s="48" customFormat="1" ht="30" customHeight="1" x14ac:dyDescent="0.15">
      <c r="A28" s="95" t="s">
        <v>88</v>
      </c>
      <c r="B28" s="107" t="s">
        <v>198</v>
      </c>
      <c r="C28" s="106" t="s">
        <v>236</v>
      </c>
      <c r="D28" s="103" t="s">
        <v>313</v>
      </c>
      <c r="E28" s="106" t="s">
        <v>223</v>
      </c>
      <c r="F28" s="95"/>
      <c r="G28" s="120"/>
      <c r="H28" s="95" t="s">
        <v>133</v>
      </c>
      <c r="I28" s="119">
        <v>20152</v>
      </c>
      <c r="J28" s="95"/>
      <c r="K28" s="120"/>
      <c r="L28" s="95" t="s">
        <v>133</v>
      </c>
      <c r="M28" s="119">
        <v>11165</v>
      </c>
      <c r="N28" s="95"/>
      <c r="O28" s="119"/>
      <c r="P28" s="95" t="s">
        <v>133</v>
      </c>
      <c r="Q28" s="122">
        <v>9350</v>
      </c>
      <c r="R28" s="124">
        <v>6270</v>
      </c>
      <c r="S28" s="119"/>
      <c r="T28" s="119"/>
      <c r="U28" s="95" t="s">
        <v>133</v>
      </c>
      <c r="V28" s="119">
        <v>10010</v>
      </c>
      <c r="W28" s="119">
        <v>12540</v>
      </c>
      <c r="X28" s="95" t="s">
        <v>135</v>
      </c>
      <c r="Y28" s="119">
        <v>11110</v>
      </c>
      <c r="Z28" s="95" t="s">
        <v>10</v>
      </c>
      <c r="AA28" s="119">
        <v>10285</v>
      </c>
      <c r="AB28" s="119">
        <v>8943</v>
      </c>
      <c r="AC28" s="95" t="s">
        <v>135</v>
      </c>
      <c r="AD28" s="119">
        <v>8063</v>
      </c>
      <c r="AE28" s="95" t="s">
        <v>10</v>
      </c>
      <c r="AF28" s="119">
        <v>8063</v>
      </c>
      <c r="AG28" s="119">
        <v>8943</v>
      </c>
      <c r="AH28" s="95" t="s">
        <v>135</v>
      </c>
      <c r="AI28" s="119">
        <v>8063</v>
      </c>
      <c r="AJ28" s="95" t="s">
        <v>10</v>
      </c>
      <c r="AK28" s="119">
        <v>8063</v>
      </c>
      <c r="AL28" s="119"/>
      <c r="AM28" s="119"/>
      <c r="AN28" s="119" t="s">
        <v>133</v>
      </c>
      <c r="AO28" s="119">
        <v>7216</v>
      </c>
      <c r="AP28" s="119">
        <v>12980</v>
      </c>
      <c r="AQ28" s="119">
        <v>9451</v>
      </c>
      <c r="AR28" s="119"/>
      <c r="AS28" s="119">
        <v>12276</v>
      </c>
      <c r="AT28" s="118">
        <v>12276</v>
      </c>
      <c r="AU28" s="119"/>
      <c r="AV28" s="119"/>
      <c r="AW28" s="119">
        <v>28572</v>
      </c>
      <c r="AX28" s="119">
        <v>10780</v>
      </c>
      <c r="AY28" s="119">
        <v>6813</v>
      </c>
      <c r="AZ28" s="119">
        <v>16500</v>
      </c>
      <c r="BA28" s="119">
        <v>11473</v>
      </c>
      <c r="BB28" s="131">
        <v>31290</v>
      </c>
      <c r="BC28" s="58"/>
      <c r="BD28" s="58"/>
      <c r="BE28" s="58"/>
      <c r="BF28" s="57"/>
      <c r="BG28" s="58"/>
      <c r="BH28" s="58"/>
      <c r="BI28" s="58"/>
      <c r="BJ28" s="53"/>
      <c r="BK28" s="59"/>
      <c r="BL28" s="59"/>
      <c r="BM28" s="56"/>
      <c r="BN28" s="52"/>
      <c r="BO28" s="54"/>
      <c r="BP28" s="52" t="s">
        <v>23</v>
      </c>
      <c r="BQ28" s="52"/>
      <c r="BR28" s="68"/>
      <c r="BS28" s="68"/>
      <c r="BT28" s="53" t="s">
        <v>144</v>
      </c>
      <c r="BU28" s="62" t="s">
        <v>224</v>
      </c>
      <c r="BV28" s="88" t="s">
        <v>270</v>
      </c>
      <c r="BW28" s="53" t="s">
        <v>225</v>
      </c>
    </row>
    <row r="29" spans="1:77" s="48" customFormat="1" ht="30" customHeight="1" x14ac:dyDescent="0.15">
      <c r="A29" s="95" t="s">
        <v>141</v>
      </c>
      <c r="B29" s="112" t="s">
        <v>203</v>
      </c>
      <c r="C29" s="109" t="s">
        <v>314</v>
      </c>
      <c r="D29" s="113" t="s">
        <v>158</v>
      </c>
      <c r="E29" s="109" t="s">
        <v>201</v>
      </c>
      <c r="F29" s="95"/>
      <c r="G29" s="120"/>
      <c r="H29" s="95" t="s">
        <v>133</v>
      </c>
      <c r="I29" s="119">
        <v>20152</v>
      </c>
      <c r="J29" s="95"/>
      <c r="K29" s="120"/>
      <c r="L29" s="95" t="s">
        <v>133</v>
      </c>
      <c r="M29" s="119">
        <v>11165</v>
      </c>
      <c r="N29" s="95"/>
      <c r="O29" s="119"/>
      <c r="P29" s="95" t="s">
        <v>133</v>
      </c>
      <c r="Q29" s="125">
        <v>9350</v>
      </c>
      <c r="R29" s="133">
        <v>6270</v>
      </c>
      <c r="S29" s="119"/>
      <c r="T29" s="119"/>
      <c r="U29" s="95" t="s">
        <v>133</v>
      </c>
      <c r="V29" s="119">
        <v>10010</v>
      </c>
      <c r="W29" s="119">
        <v>12540</v>
      </c>
      <c r="X29" s="95" t="s">
        <v>135</v>
      </c>
      <c r="Y29" s="119">
        <v>11110</v>
      </c>
      <c r="Z29" s="95" t="s">
        <v>10</v>
      </c>
      <c r="AA29" s="119">
        <v>10285</v>
      </c>
      <c r="AB29" s="119">
        <v>8943</v>
      </c>
      <c r="AC29" s="95" t="s">
        <v>135</v>
      </c>
      <c r="AD29" s="119">
        <v>8063</v>
      </c>
      <c r="AE29" s="95" t="s">
        <v>10</v>
      </c>
      <c r="AF29" s="119">
        <v>8063</v>
      </c>
      <c r="AG29" s="119">
        <v>8943</v>
      </c>
      <c r="AH29" s="95" t="s">
        <v>135</v>
      </c>
      <c r="AI29" s="119">
        <v>8063</v>
      </c>
      <c r="AJ29" s="95" t="s">
        <v>10</v>
      </c>
      <c r="AK29" s="119">
        <v>8063</v>
      </c>
      <c r="AL29" s="119"/>
      <c r="AM29" s="119"/>
      <c r="AN29" s="119" t="s">
        <v>133</v>
      </c>
      <c r="AO29" s="119">
        <v>7216</v>
      </c>
      <c r="AP29" s="119">
        <v>12980</v>
      </c>
      <c r="AQ29" s="119">
        <v>9451</v>
      </c>
      <c r="AR29" s="119"/>
      <c r="AS29" s="119">
        <v>12276</v>
      </c>
      <c r="AT29" s="118">
        <v>12276</v>
      </c>
      <c r="AU29" s="119"/>
      <c r="AV29" s="119"/>
      <c r="AW29" s="119">
        <v>28572</v>
      </c>
      <c r="AX29" s="119">
        <v>10780</v>
      </c>
      <c r="AY29" s="119">
        <v>6813</v>
      </c>
      <c r="AZ29" s="119">
        <v>16500</v>
      </c>
      <c r="BA29" s="119">
        <v>11473</v>
      </c>
      <c r="BB29" s="134">
        <v>31290</v>
      </c>
      <c r="BC29" s="58"/>
      <c r="BD29" s="58"/>
      <c r="BE29" s="58"/>
      <c r="BF29" s="58"/>
      <c r="BG29" s="58"/>
      <c r="BH29" s="58"/>
      <c r="BI29" s="58"/>
      <c r="BJ29" s="59"/>
      <c r="BK29" s="59"/>
      <c r="BL29" s="59"/>
      <c r="BM29" s="56"/>
      <c r="BN29" s="52"/>
      <c r="BO29" s="54"/>
      <c r="BP29" s="52" t="s">
        <v>23</v>
      </c>
      <c r="BQ29" s="52"/>
      <c r="BR29" s="68"/>
      <c r="BS29" s="68" t="s">
        <v>315</v>
      </c>
      <c r="BT29" s="53" t="s">
        <v>144</v>
      </c>
      <c r="BU29" s="70" t="s">
        <v>271</v>
      </c>
      <c r="BV29" s="72" t="s">
        <v>272</v>
      </c>
      <c r="BW29" s="71" t="s">
        <v>222</v>
      </c>
    </row>
    <row r="30" spans="1:77" s="48" customFormat="1" ht="30" customHeight="1" x14ac:dyDescent="0.15">
      <c r="A30" s="95" t="s">
        <v>205</v>
      </c>
      <c r="B30" s="103" t="s">
        <v>202</v>
      </c>
      <c r="C30" s="104" t="s">
        <v>316</v>
      </c>
      <c r="D30" s="103" t="s">
        <v>52</v>
      </c>
      <c r="E30" s="104" t="s">
        <v>206</v>
      </c>
      <c r="F30" s="95"/>
      <c r="G30" s="120"/>
      <c r="H30" s="95" t="s">
        <v>133</v>
      </c>
      <c r="I30" s="119">
        <v>20152</v>
      </c>
      <c r="J30" s="95"/>
      <c r="K30" s="120"/>
      <c r="L30" s="95" t="s">
        <v>133</v>
      </c>
      <c r="M30" s="119">
        <v>11165</v>
      </c>
      <c r="N30" s="95"/>
      <c r="O30" s="119"/>
      <c r="P30" s="95" t="s">
        <v>133</v>
      </c>
      <c r="Q30" s="125">
        <v>9350</v>
      </c>
      <c r="R30" s="125">
        <v>6270</v>
      </c>
      <c r="S30" s="119"/>
      <c r="T30" s="119"/>
      <c r="U30" s="95" t="s">
        <v>133</v>
      </c>
      <c r="V30" s="119">
        <v>10010</v>
      </c>
      <c r="W30" s="119">
        <v>12540</v>
      </c>
      <c r="X30" s="95" t="s">
        <v>135</v>
      </c>
      <c r="Y30" s="119">
        <v>11110</v>
      </c>
      <c r="Z30" s="95" t="s">
        <v>10</v>
      </c>
      <c r="AA30" s="119">
        <v>10285</v>
      </c>
      <c r="AB30" s="119">
        <v>8943</v>
      </c>
      <c r="AC30" s="95" t="s">
        <v>135</v>
      </c>
      <c r="AD30" s="119">
        <v>8063</v>
      </c>
      <c r="AE30" s="95" t="s">
        <v>10</v>
      </c>
      <c r="AF30" s="119">
        <v>8063</v>
      </c>
      <c r="AG30" s="119">
        <v>8943</v>
      </c>
      <c r="AH30" s="95" t="s">
        <v>135</v>
      </c>
      <c r="AI30" s="119">
        <v>8063</v>
      </c>
      <c r="AJ30" s="95" t="s">
        <v>10</v>
      </c>
      <c r="AK30" s="119">
        <v>8063</v>
      </c>
      <c r="AL30" s="119"/>
      <c r="AM30" s="119"/>
      <c r="AN30" s="119" t="s">
        <v>133</v>
      </c>
      <c r="AO30" s="119">
        <v>7216</v>
      </c>
      <c r="AP30" s="119">
        <v>12980</v>
      </c>
      <c r="AQ30" s="119">
        <v>9451</v>
      </c>
      <c r="AR30" s="119"/>
      <c r="AS30" s="119">
        <v>12276</v>
      </c>
      <c r="AT30" s="118">
        <v>12276</v>
      </c>
      <c r="AU30" s="119"/>
      <c r="AV30" s="119"/>
      <c r="AW30" s="119">
        <v>28572</v>
      </c>
      <c r="AX30" s="119">
        <v>10780</v>
      </c>
      <c r="AY30" s="119">
        <v>6813</v>
      </c>
      <c r="AZ30" s="119">
        <v>16500</v>
      </c>
      <c r="BA30" s="119">
        <v>11473</v>
      </c>
      <c r="BB30" s="134">
        <v>31290</v>
      </c>
      <c r="BC30" s="58"/>
      <c r="BD30" s="58"/>
      <c r="BE30" s="58"/>
      <c r="BF30" s="58"/>
      <c r="BG30" s="58"/>
      <c r="BH30" s="58"/>
      <c r="BI30" s="58"/>
      <c r="BJ30" s="59"/>
      <c r="BK30" s="59"/>
      <c r="BL30" s="59"/>
      <c r="BM30" s="56"/>
      <c r="BN30" s="52"/>
      <c r="BO30" s="54"/>
      <c r="BP30" s="52" t="s">
        <v>23</v>
      </c>
      <c r="BQ30" s="52"/>
      <c r="BR30" s="68"/>
      <c r="BS30" s="68" t="s">
        <v>317</v>
      </c>
      <c r="BT30" s="53" t="s">
        <v>144</v>
      </c>
      <c r="BU30" s="75" t="s">
        <v>273</v>
      </c>
      <c r="BV30" s="87" t="s">
        <v>274</v>
      </c>
      <c r="BW30" s="74" t="s">
        <v>19</v>
      </c>
    </row>
    <row r="31" spans="1:77" s="48" customFormat="1" ht="30" customHeight="1" x14ac:dyDescent="0.15">
      <c r="A31" s="94" t="s">
        <v>329</v>
      </c>
      <c r="B31" s="105" t="s">
        <v>197</v>
      </c>
      <c r="C31" s="102" t="s">
        <v>11</v>
      </c>
      <c r="D31" s="101" t="s">
        <v>123</v>
      </c>
      <c r="E31" s="104" t="s">
        <v>338</v>
      </c>
      <c r="F31" s="95"/>
      <c r="G31" s="119"/>
      <c r="H31" s="95" t="s">
        <v>133</v>
      </c>
      <c r="I31" s="119">
        <v>20955</v>
      </c>
      <c r="J31" s="95"/>
      <c r="K31" s="119"/>
      <c r="L31" s="95" t="s">
        <v>133</v>
      </c>
      <c r="M31" s="119">
        <v>11445</v>
      </c>
      <c r="N31" s="95"/>
      <c r="O31" s="119"/>
      <c r="P31" s="95" t="s">
        <v>133</v>
      </c>
      <c r="Q31" s="119">
        <v>5879</v>
      </c>
      <c r="R31" s="119">
        <v>5725</v>
      </c>
      <c r="S31" s="119"/>
      <c r="T31" s="119"/>
      <c r="U31" s="95" t="s">
        <v>133</v>
      </c>
      <c r="V31" s="119">
        <v>10290</v>
      </c>
      <c r="W31" s="137">
        <v>10880</v>
      </c>
      <c r="X31" s="119"/>
      <c r="Y31" s="119"/>
      <c r="Z31" s="119" t="s">
        <v>142</v>
      </c>
      <c r="AA31" s="137">
        <v>10880</v>
      </c>
      <c r="AB31" s="119">
        <v>6848</v>
      </c>
      <c r="AC31" s="119"/>
      <c r="AD31" s="119"/>
      <c r="AE31" s="119" t="s">
        <v>142</v>
      </c>
      <c r="AF31" s="119">
        <v>6848</v>
      </c>
      <c r="AG31" s="119">
        <v>6848</v>
      </c>
      <c r="AH31" s="119"/>
      <c r="AI31" s="119"/>
      <c r="AJ31" s="119" t="s">
        <v>142</v>
      </c>
      <c r="AK31" s="119">
        <v>6848</v>
      </c>
      <c r="AL31" s="119"/>
      <c r="AM31" s="119"/>
      <c r="AN31" s="119" t="s">
        <v>133</v>
      </c>
      <c r="AO31" s="119">
        <v>7859</v>
      </c>
      <c r="AP31" s="119">
        <v>12045</v>
      </c>
      <c r="AQ31" s="119">
        <v>8382</v>
      </c>
      <c r="AR31" s="119"/>
      <c r="AS31" s="137">
        <v>11980</v>
      </c>
      <c r="AT31" s="138">
        <v>11980</v>
      </c>
      <c r="AU31" s="119"/>
      <c r="AV31" s="119"/>
      <c r="AW31" s="119">
        <v>29000</v>
      </c>
      <c r="AX31" s="137">
        <v>9450</v>
      </c>
      <c r="AY31" s="137">
        <v>6924</v>
      </c>
      <c r="AZ31" s="137">
        <v>15176</v>
      </c>
      <c r="BA31" s="137">
        <v>10221</v>
      </c>
      <c r="BB31" s="134">
        <v>30090</v>
      </c>
      <c r="BC31" s="58"/>
      <c r="BD31" s="58"/>
      <c r="BE31" s="58"/>
      <c r="BF31" s="58"/>
      <c r="BG31" s="58"/>
      <c r="BH31" s="58"/>
      <c r="BI31" s="58"/>
      <c r="BJ31" s="59"/>
      <c r="BK31" s="59"/>
      <c r="BL31" s="59"/>
      <c r="BM31" s="56"/>
      <c r="BN31" s="52"/>
      <c r="BO31" s="54"/>
      <c r="BP31" s="52" t="s">
        <v>23</v>
      </c>
      <c r="BQ31" s="52"/>
      <c r="BR31" s="68"/>
      <c r="BS31" s="68"/>
      <c r="BT31" s="53" t="s">
        <v>144</v>
      </c>
      <c r="BU31" s="70" t="s">
        <v>219</v>
      </c>
      <c r="BV31" s="89" t="s">
        <v>220</v>
      </c>
      <c r="BW31" s="71" t="s">
        <v>3</v>
      </c>
      <c r="BX31" s="49"/>
    </row>
    <row r="32" spans="1:77" s="48" customFormat="1" ht="30" customHeight="1" x14ac:dyDescent="0.15">
      <c r="A32" s="94"/>
      <c r="B32" s="105"/>
      <c r="C32" s="102"/>
      <c r="D32" s="101"/>
      <c r="E32" s="104"/>
      <c r="F32" s="95"/>
      <c r="G32" s="119"/>
      <c r="H32" s="95"/>
      <c r="I32" s="119"/>
      <c r="J32" s="95"/>
      <c r="K32" s="119"/>
      <c r="L32" s="95"/>
      <c r="M32" s="119"/>
      <c r="N32" s="95"/>
      <c r="O32" s="119"/>
      <c r="P32" s="95"/>
      <c r="Q32" s="119"/>
      <c r="R32" s="119"/>
      <c r="S32" s="119"/>
      <c r="T32" s="119"/>
      <c r="U32" s="95"/>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8"/>
      <c r="AU32" s="119"/>
      <c r="AV32" s="119"/>
      <c r="AW32" s="119"/>
      <c r="AX32" s="119"/>
      <c r="AY32" s="119"/>
      <c r="AZ32" s="119"/>
      <c r="BA32" s="119"/>
      <c r="BB32" s="121"/>
      <c r="BC32" s="58"/>
      <c r="BD32" s="58"/>
      <c r="BE32" s="58"/>
      <c r="BF32" s="58"/>
      <c r="BG32" s="58"/>
      <c r="BH32" s="58"/>
      <c r="BI32" s="58"/>
      <c r="BJ32" s="59"/>
      <c r="BK32" s="59"/>
      <c r="BL32" s="59"/>
      <c r="BM32" s="56"/>
      <c r="BN32" s="52"/>
      <c r="BO32" s="54"/>
      <c r="BP32" s="52" t="s">
        <v>23</v>
      </c>
      <c r="BQ32" s="52"/>
      <c r="BR32" s="68"/>
      <c r="BS32" s="68"/>
      <c r="BT32" s="53" t="s">
        <v>144</v>
      </c>
      <c r="BU32" s="70" t="s">
        <v>275</v>
      </c>
      <c r="BV32" s="90" t="s">
        <v>5</v>
      </c>
      <c r="BW32" s="71" t="s">
        <v>159</v>
      </c>
      <c r="BX32" s="49"/>
    </row>
    <row r="33" spans="1:75" s="48" customFormat="1" ht="30" customHeight="1" x14ac:dyDescent="0.15">
      <c r="A33" s="95" t="s">
        <v>181</v>
      </c>
      <c r="B33" s="103" t="s">
        <v>203</v>
      </c>
      <c r="C33" s="104" t="s">
        <v>160</v>
      </c>
      <c r="D33" s="103" t="s">
        <v>196</v>
      </c>
      <c r="E33" s="104" t="s">
        <v>168</v>
      </c>
      <c r="F33" s="95"/>
      <c r="G33" s="119"/>
      <c r="H33" s="95" t="s">
        <v>133</v>
      </c>
      <c r="I33" s="119">
        <v>21010</v>
      </c>
      <c r="J33" s="95"/>
      <c r="K33" s="119"/>
      <c r="L33" s="95" t="s">
        <v>133</v>
      </c>
      <c r="M33" s="119">
        <v>12133</v>
      </c>
      <c r="N33" s="95"/>
      <c r="O33" s="119"/>
      <c r="P33" s="95" t="s">
        <v>133</v>
      </c>
      <c r="Q33" s="122">
        <v>10208</v>
      </c>
      <c r="R33" s="123">
        <v>6743</v>
      </c>
      <c r="S33" s="119"/>
      <c r="T33" s="119"/>
      <c r="U33" s="95" t="s">
        <v>133</v>
      </c>
      <c r="V33" s="119">
        <v>10868</v>
      </c>
      <c r="W33" s="123">
        <v>12628</v>
      </c>
      <c r="X33" s="119"/>
      <c r="Y33" s="119"/>
      <c r="Z33" s="119" t="s">
        <v>142</v>
      </c>
      <c r="AA33" s="125">
        <v>12628</v>
      </c>
      <c r="AB33" s="119">
        <v>7986</v>
      </c>
      <c r="AC33" s="119"/>
      <c r="AD33" s="119"/>
      <c r="AE33" s="119" t="s">
        <v>142</v>
      </c>
      <c r="AF33" s="119">
        <v>7986</v>
      </c>
      <c r="AG33" s="119">
        <v>7986</v>
      </c>
      <c r="AH33" s="119"/>
      <c r="AI33" s="119"/>
      <c r="AJ33" s="119" t="s">
        <v>142</v>
      </c>
      <c r="AK33" s="119">
        <v>7986</v>
      </c>
      <c r="AL33" s="95" t="s">
        <v>149</v>
      </c>
      <c r="AM33" s="119">
        <v>8448</v>
      </c>
      <c r="AN33" s="95" t="s">
        <v>150</v>
      </c>
      <c r="AO33" s="119">
        <v>7623</v>
      </c>
      <c r="AP33" s="119">
        <v>12023</v>
      </c>
      <c r="AQ33" s="119">
        <v>10308</v>
      </c>
      <c r="AR33" s="119"/>
      <c r="AS33" s="119">
        <v>12793</v>
      </c>
      <c r="AT33" s="118">
        <v>12793</v>
      </c>
      <c r="AU33" s="119"/>
      <c r="AV33" s="119"/>
      <c r="AW33" s="119">
        <v>28248</v>
      </c>
      <c r="AX33" s="119">
        <v>9823</v>
      </c>
      <c r="AY33" s="119">
        <v>7269</v>
      </c>
      <c r="AZ33" s="119">
        <v>15268</v>
      </c>
      <c r="BA33" s="119">
        <v>10241</v>
      </c>
      <c r="BB33" s="128">
        <v>30338</v>
      </c>
      <c r="BC33" s="58"/>
      <c r="BD33" s="58"/>
      <c r="BE33" s="58"/>
      <c r="BF33" s="58"/>
      <c r="BG33" s="58"/>
      <c r="BH33" s="58"/>
      <c r="BI33" s="58"/>
      <c r="BJ33" s="59"/>
      <c r="BK33" s="59"/>
      <c r="BL33" s="59"/>
      <c r="BM33" s="56"/>
      <c r="BN33" s="52"/>
      <c r="BO33" s="54"/>
      <c r="BP33" s="52" t="s">
        <v>23</v>
      </c>
      <c r="BQ33" s="52"/>
      <c r="BR33" s="68"/>
      <c r="BS33" s="68" t="s">
        <v>242</v>
      </c>
      <c r="BT33" s="53" t="s">
        <v>144</v>
      </c>
      <c r="BU33" s="70" t="s">
        <v>128</v>
      </c>
      <c r="BV33" s="91" t="s">
        <v>207</v>
      </c>
      <c r="BW33" s="71" t="s">
        <v>208</v>
      </c>
    </row>
    <row r="34" spans="1:75" s="48" customFormat="1" ht="30" customHeight="1" x14ac:dyDescent="0.15">
      <c r="A34" s="95" t="s">
        <v>59</v>
      </c>
      <c r="B34" s="103" t="s">
        <v>198</v>
      </c>
      <c r="C34" s="104" t="s">
        <v>204</v>
      </c>
      <c r="D34" s="103" t="s">
        <v>209</v>
      </c>
      <c r="E34" s="104" t="s">
        <v>41</v>
      </c>
      <c r="F34" s="95"/>
      <c r="G34" s="119"/>
      <c r="H34" s="95" t="s">
        <v>133</v>
      </c>
      <c r="I34" s="119">
        <v>21010</v>
      </c>
      <c r="J34" s="95"/>
      <c r="K34" s="119"/>
      <c r="L34" s="95" t="s">
        <v>133</v>
      </c>
      <c r="M34" s="119">
        <v>12133</v>
      </c>
      <c r="N34" s="95"/>
      <c r="O34" s="119"/>
      <c r="P34" s="95" t="s">
        <v>133</v>
      </c>
      <c r="Q34" s="122">
        <v>10208</v>
      </c>
      <c r="R34" s="123">
        <v>6743</v>
      </c>
      <c r="S34" s="119"/>
      <c r="T34" s="119"/>
      <c r="U34" s="95" t="s">
        <v>133</v>
      </c>
      <c r="V34" s="119">
        <v>10868</v>
      </c>
      <c r="W34" s="123">
        <v>12628</v>
      </c>
      <c r="X34" s="119"/>
      <c r="Y34" s="119"/>
      <c r="Z34" s="119" t="s">
        <v>142</v>
      </c>
      <c r="AA34" s="125">
        <v>12628</v>
      </c>
      <c r="AB34" s="119">
        <v>7986</v>
      </c>
      <c r="AC34" s="119"/>
      <c r="AD34" s="119"/>
      <c r="AE34" s="119" t="s">
        <v>142</v>
      </c>
      <c r="AF34" s="119">
        <v>7986</v>
      </c>
      <c r="AG34" s="119">
        <v>7986</v>
      </c>
      <c r="AH34" s="119"/>
      <c r="AI34" s="119"/>
      <c r="AJ34" s="119" t="s">
        <v>142</v>
      </c>
      <c r="AK34" s="119">
        <v>7986</v>
      </c>
      <c r="AL34" s="95" t="s">
        <v>149</v>
      </c>
      <c r="AM34" s="119">
        <v>8448</v>
      </c>
      <c r="AN34" s="95" t="s">
        <v>150</v>
      </c>
      <c r="AO34" s="119">
        <v>7623</v>
      </c>
      <c r="AP34" s="119">
        <v>12023</v>
      </c>
      <c r="AQ34" s="119">
        <v>10308</v>
      </c>
      <c r="AR34" s="119"/>
      <c r="AS34" s="119">
        <v>12793</v>
      </c>
      <c r="AT34" s="118">
        <v>12793</v>
      </c>
      <c r="AU34" s="119"/>
      <c r="AV34" s="119"/>
      <c r="AW34" s="119">
        <v>28248</v>
      </c>
      <c r="AX34" s="119">
        <v>9823</v>
      </c>
      <c r="AY34" s="119">
        <v>7269</v>
      </c>
      <c r="AZ34" s="119">
        <v>15268</v>
      </c>
      <c r="BA34" s="119">
        <v>10241</v>
      </c>
      <c r="BB34" s="132">
        <v>30338</v>
      </c>
      <c r="BC34" s="58"/>
      <c r="BD34" s="58"/>
      <c r="BE34" s="58"/>
      <c r="BF34" s="58"/>
      <c r="BG34" s="58"/>
      <c r="BH34" s="58"/>
      <c r="BI34" s="58"/>
      <c r="BJ34" s="59"/>
      <c r="BK34" s="59"/>
      <c r="BL34" s="59"/>
      <c r="BM34" s="56"/>
      <c r="BN34" s="52"/>
      <c r="BO34" s="54"/>
      <c r="BP34" s="52" t="s">
        <v>23</v>
      </c>
      <c r="BQ34" s="52"/>
      <c r="BR34" s="68"/>
      <c r="BS34" s="68"/>
      <c r="BT34" s="53" t="s">
        <v>144</v>
      </c>
      <c r="BU34" s="70" t="s">
        <v>216</v>
      </c>
      <c r="BV34" s="92" t="s">
        <v>217</v>
      </c>
      <c r="BW34" s="93" t="s">
        <v>276</v>
      </c>
    </row>
  </sheetData>
  <autoFilter ref="A5:BR34" xr:uid="{00000000-0009-0000-0000-000001000000}"/>
  <mergeCells count="35">
    <mergeCell ref="BW4:BW5"/>
    <mergeCell ref="BX21:BY21"/>
    <mergeCell ref="AY4:AY5"/>
    <mergeCell ref="AZ4:BA4"/>
    <mergeCell ref="BB4:BE5"/>
    <mergeCell ref="BF4:BI5"/>
    <mergeCell ref="BJ4:BM5"/>
    <mergeCell ref="BS4:BS5"/>
    <mergeCell ref="BT4:BT5"/>
    <mergeCell ref="BU4:BU5"/>
    <mergeCell ref="BV4:BV5"/>
    <mergeCell ref="AL4:AO5"/>
    <mergeCell ref="AP4:AP5"/>
    <mergeCell ref="AQ4:AQ5"/>
    <mergeCell ref="AX4:AX5"/>
    <mergeCell ref="BR4:BR5"/>
    <mergeCell ref="AR4:AT4"/>
    <mergeCell ref="AU4:AW4"/>
    <mergeCell ref="BN4:BQ5"/>
    <mergeCell ref="A4:A5"/>
    <mergeCell ref="B4:B5"/>
    <mergeCell ref="C4:C5"/>
    <mergeCell ref="D4:D5"/>
    <mergeCell ref="E4:E5"/>
    <mergeCell ref="F4:I5"/>
    <mergeCell ref="J4:M5"/>
    <mergeCell ref="N4:Q5"/>
    <mergeCell ref="R4:R5"/>
    <mergeCell ref="S4:V5"/>
    <mergeCell ref="X5:AA5"/>
    <mergeCell ref="AC5:AF5"/>
    <mergeCell ref="AH5:AK5"/>
    <mergeCell ref="W4:AA4"/>
    <mergeCell ref="AB4:AF4"/>
    <mergeCell ref="AG4:AK4"/>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3B18E63C-03F7-4C2B-AAF1-509907923B7A}"/>
    <hyperlink ref="BV23" r:id="rId2" xr:uid="{0C914039-9B7B-4411-AA88-4EB6B290B4E1}"/>
    <hyperlink ref="BV19" r:id="rId3" xr:uid="{3B3B92DD-E5A5-4DF7-AAF1-653D1DA9389B}"/>
    <hyperlink ref="BV34" r:id="rId4" xr:uid="{CEAC899F-9AB2-44F5-A776-128748AE5BC1}"/>
    <hyperlink ref="BV13" r:id="rId5" xr:uid="{E7F26472-0C1F-47CD-BF4D-BD6BAAB9A458}"/>
    <hyperlink ref="BV8" r:id="rId6" xr:uid="{2C90382D-1B06-4198-80D7-E77EAADDF435}"/>
    <hyperlink ref="BV7" r:id="rId7" xr:uid="{7D3D5052-D63E-46FE-87A6-1D094E59A859}"/>
    <hyperlink ref="BV29" r:id="rId8" xr:uid="{DC697DF5-296D-4FDB-A24A-5FA5549A2373}"/>
    <hyperlink ref="BV27" r:id="rId9" xr:uid="{BB048C93-C2BE-43D8-94C0-C246BC5F20C3}"/>
    <hyperlink ref="BV16" r:id="rId10" xr:uid="{5932FC83-4ECD-4799-A27F-AEA9F4A3C99C}"/>
    <hyperlink ref="BV10" r:id="rId11" xr:uid="{F58181A2-B720-4BB4-95CB-BECBD07CBA28}"/>
    <hyperlink ref="BV31" r:id="rId12" xr:uid="{35225118-812F-4FDC-9A88-56AFE224499E}"/>
    <hyperlink ref="BV18" r:id="rId13" xr:uid="{8B67C66E-52CE-41FF-9925-71C5678A4F95}"/>
    <hyperlink ref="BV11" r:id="rId14" xr:uid="{43991D35-08E0-4563-AFD9-3F8F33266BF5}"/>
    <hyperlink ref="BV21" r:id="rId15" xr:uid="{77845E92-5C74-4ED0-A104-3109FB887A09}"/>
    <hyperlink ref="BV9" r:id="rId16" xr:uid="{1E43B03E-0087-4A08-ADD9-3236381E6759}"/>
    <hyperlink ref="BV22" r:id="rId17" xr:uid="{CE091A87-F121-4A44-AFB7-25783398FD15}"/>
    <hyperlink ref="BV25" r:id="rId18" xr:uid="{82C98A98-C7F2-4753-8780-68BB88E826C0}"/>
    <hyperlink ref="BV14" r:id="rId19" xr:uid="{11E2A895-9CC3-4D17-BB48-80DAD163AF0D}"/>
    <hyperlink ref="BV30" r:id="rId20" xr:uid="{1FAA730E-2B0F-4B6E-B612-72B4B109F82D}"/>
    <hyperlink ref="BV26" r:id="rId21" xr:uid="{A014C856-6326-4A7C-AAF9-8F04CAE4983A}"/>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2026-05-07T01:59:36Z</cp:lastPrinted>
  <dcterms:created xsi:type="dcterms:W3CDTF">2024-04-05T00:17:18Z</dcterms:created>
  <dcterms:modified xsi:type="dcterms:W3CDTF">2026-06-26T07:36:57Z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2024-07-09T02:03:31Z</vt:filetime>
  </property>
</Properties>
</file>